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<sst xmlns="http://schemas.openxmlformats.org/spreadsheetml/2006/main" count="290" uniqueCount="212">
  <si>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</si>
  <si>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</si>
  <si>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</si>
  <si>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</si>
  <si>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</si>
  <si>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</si>
  <si>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</si>
  <si>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</si>
  <si>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</si>
  <si>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</si>
  <si>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Вилкова,8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</si>
  <si>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</si>
  <si>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</si>
  <si>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</si>
  <si>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</si>
  <si>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</si>
  <si>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</si>
  <si>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</si>
  <si>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</si>
  <si>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</si>
  <si>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</si>
  <si>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</si>
  <si>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</si>
  <si>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</si>
  <si>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</si>
  <si>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</si>
  <si>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</si>
  <si>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</si>
  <si>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</si>
  <si>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</si>
  <si>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</si>
  <si>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</si>
  <si>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</si>
  <si>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</si>
  <si>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</si>
  <si>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</si>
  <si>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</si>
  <si>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</si>
  <si>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</si>
  <si>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</si>
  <si>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</si>
  <si>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</si>
  <si>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</si>
  <si>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</si>
  <si>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</si>
  <si>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</si>
  <si>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</si>
  <si>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</si>
  <si>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</si>
  <si>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</si>
  <si>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</si>
  <si>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</si>
  <si>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24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</si>
  <si>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</si>
  <si>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</si>
  <si>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</si>
  <si>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</si>
  <si>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</si>
  <si>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</si>
  <si>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</si>
  <si>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</si>
  <si>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</si>
  <si>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</si>
  <si>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</si>
  <si>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стулья,цоколь</t>
  </si>
  <si>
    <t>осадка,трещины в цоколе</t>
  </si>
  <si>
    <t>2. Наружные и внутренние капитальные стены</t>
  </si>
  <si>
    <t>Бревенчатые</t>
  </si>
  <si>
    <t>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</si>
  <si>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</si>
  <si>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</si>
  <si>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</si>
  <si>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</si>
  <si>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</si>
  <si>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 в штукатурке, незначительный прогиб</t>
  </si>
  <si>
    <t>междуэтажные</t>
  </si>
  <si>
    <t>подвальные</t>
  </si>
  <si>
    <t>(другое)</t>
  </si>
  <si>
    <t>5. Крыша</t>
  </si>
  <si>
    <t>шифер</t>
  </si>
  <si>
    <t>сколы,течь</t>
  </si>
  <si>
    <t>6. Полы</t>
  </si>
  <si>
    <t>дощатые окрашенные</t>
  </si>
  <si>
    <t>Щели, местами гниль</t>
  </si>
  <si>
    <t>7. Проемы</t>
  </si>
  <si>
    <t>окна</t>
  </si>
  <si>
    <t>двойные створные</t>
  </si>
  <si>
    <t>в рамах гниль</t>
  </si>
  <si>
    <t>двери</t>
  </si>
  <si>
    <t>простые филенчатые</t>
  </si>
  <si>
    <t>трещины,осадка</t>
  </si>
  <si>
    <t>8. Отделка</t>
  </si>
  <si>
    <t>внутренняя</t>
  </si>
  <si>
    <t xml:space="preserve"> штукатурка ,побелка</t>
  </si>
  <si>
    <t>трещины в штукатурке</t>
  </si>
  <si>
    <t>наружная</t>
  </si>
  <si>
    <t>обшит с 4-х сторон тесом,окрашен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</si>
  <si>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</si>
  <si>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</si>
  <si>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</si>
  <si>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</si>
  <si>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</si>
  <si>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</si>
  <si>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</si>
  <si>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</si>
  <si>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</si>
  <si>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</si>
  <si>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</si>
  <si>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</si>
  <si>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</si>
  <si>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</si>
  <si>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</si>
  <si>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</si>
  <si>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</si>
  <si>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</si>
  <si>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</si>
  <si>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</si>
  <si>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</si>
  <si>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</si>
  <si>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</si>
  <si>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</si>
  <si>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</si>
  <si>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</si>
  <si>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гниль,трещины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</si>
  <si>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</si>
  <si>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</si>
  <si>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</si>
  <si>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</si>
  <si>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</si>
  <si>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</si>
  <si>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</si>
  <si>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</si>
  <si>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</si>
  <si>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</si>
  <si>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</si>
  <si>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</si>
  <si>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</si>
  <si>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</si>
  <si>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</si>
  <si>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</si>
  <si>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</si>
  <si>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</si>
  <si>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</si>
  <si>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</si>
  <si>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</si>
  <si>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</si>
  <si>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</si>
  <si>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</si>
  <si>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</si>
  <si>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</si>
  <si>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</si>
  <si>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</si>
  <si>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</si>
  <si>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</si>
  <si>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</si>
  <si>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</si>
  <si>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</si>
  <si>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</si>
  <si>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</si>
  <si>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</si>
  <si>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</si>
  <si>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</si>
  <si>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</si>
  <si>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</si>
  <si>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</si>
  <si>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</si>
  <si>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</si>
  <si>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</si>
  <si>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</si>
  <si>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</si>
  <si>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</si>
  <si>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</si>
  <si>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</si>
  <si>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</si>
  <si>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</si>
  <si>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</si>
  <si>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</si>
  <si>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</si>
  <si>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</si>
  <si>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</si>
  <si>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</si>
  <si>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</si>
  <si>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</si>
  <si>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</si>
  <si>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</si>
  <si>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</si>
  <si>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</si>
  <si>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</si>
  <si>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</si>
  <si>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</si>
  <si>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</si>
  <si>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</si>
  <si>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</si>
  <si>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</si>
  <si>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</si>
  <si>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</si>
  <si>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</si>
  <si>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</si>
  <si>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</si>
  <si>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</si>
  <si>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</si>
  <si>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</si>
  <si>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</si>
  <si>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</si>
  <si>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</si>
  <si>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</si>
  <si>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</si>
  <si>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</si>
  <si>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</si>
  <si>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</si>
  <si>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</si>
  <si>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по мере необходимости.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</si>
</sst>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82">
      <selection activeCell="A94" sqref="A94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5">
        <v>1955</v>
      </c>
      <c r="C13" s="5"/>
    </row>
    <row r="14" spans="1:3" ht="15.75">
      <c r="A14" s="16" t="s">
        <v>15</v>
      </c>
      <c r="B14" s="16"/>
      <c r="C14" s="17">
        <v>0.42</v>
      </c>
    </row>
    <row r="15" spans="1:3" ht="15.75">
      <c r="A15" s="11" t="s">
        <v>16</v>
      </c>
      <c r="B15" s="17"/>
      <c r="C15" s="18"/>
    </row>
    <row r="16" spans="1:3" ht="15.75">
      <c r="A16" s="11" t="s">
        <v>17</v>
      </c>
      <c r="B16" s="15" t="s">
        <v>18</v>
      </c>
      <c r="C16" s="11"/>
    </row>
    <row r="17" spans="1:3" ht="47.25">
      <c r="A17" s="13" t="s">
        <v>19</v>
      </c>
      <c r="B17" s="15" t="s">
        <v>20</v>
      </c>
      <c r="C17" s="5"/>
    </row>
    <row r="18" spans="1:3" ht="15.75">
      <c r="A18" s="11" t="s">
        <v>21</v>
      </c>
      <c r="B18" s="19">
        <v>2</v>
      </c>
      <c r="C18" s="5"/>
    </row>
    <row r="19" spans="1:3" ht="15.75">
      <c r="A19" s="11" t="s">
        <v>22</v>
      </c>
      <c r="B19" s="15" t="s">
        <v>20</v>
      </c>
      <c r="C19" s="5"/>
    </row>
    <row r="20" spans="1:3" ht="15.75">
      <c r="A20" s="11" t="s">
        <v>23</v>
      </c>
      <c r="B20" s="15" t="s">
        <v>20</v>
      </c>
      <c r="C20" s="5"/>
    </row>
    <row r="21" spans="1:3" ht="15.75">
      <c r="A21" s="11" t="s">
        <v>24</v>
      </c>
      <c r="B21" s="15" t="s">
        <v>20</v>
      </c>
      <c r="C21" s="5"/>
    </row>
    <row r="22" spans="1:3" ht="15.75">
      <c r="A22" s="11" t="s">
        <v>25</v>
      </c>
      <c r="B22" s="15" t="s">
        <v>20</v>
      </c>
      <c r="C22" s="5"/>
    </row>
    <row r="23" spans="1:3" ht="15.75">
      <c r="A23" s="11" t="s">
        <v>26</v>
      </c>
      <c r="B23" s="15">
        <v>8</v>
      </c>
      <c r="C23" s="5"/>
    </row>
    <row r="24" spans="1:3" ht="15.75">
      <c r="A24" s="4" t="s">
        <v>27</v>
      </c>
      <c r="B24" s="4"/>
      <c r="C24" s="20" t="s">
        <v>20</v>
      </c>
    </row>
    <row r="25" spans="1:3" ht="15.75">
      <c r="A25" s="4" t="s">
        <v>28</v>
      </c>
      <c r="B25" s="4"/>
      <c r="C25" s="21" t="s">
        <v>20</v>
      </c>
    </row>
    <row r="26" spans="1:3" ht="15.75">
      <c r="A26" s="4" t="s">
        <v>29</v>
      </c>
      <c r="B26" s="4"/>
      <c r="C26" s="20" t="s">
        <v>20</v>
      </c>
    </row>
    <row r="27" spans="1:3" ht="15.75">
      <c r="A27" s="11" t="s">
        <v>30</v>
      </c>
      <c r="B27" s="14">
        <v>1461</v>
      </c>
      <c r="C27" s="22" t="s">
        <v>31</v>
      </c>
    </row>
    <row r="28" spans="1:3" ht="15.75">
      <c r="A28" s="11" t="s">
        <v>32</v>
      </c>
      <c r="B28" s="11"/>
      <c r="C28" s="11"/>
    </row>
    <row r="29" spans="1:3" ht="15.75">
      <c r="A29" s="23" t="s">
        <v>33</v>
      </c>
      <c r="B29" s="11"/>
      <c r="C29" s="11"/>
    </row>
    <row r="30" spans="1:3" ht="15.75">
      <c r="A30" s="23" t="s">
        <v>34</v>
      </c>
      <c r="B30" s="24">
        <v>354.2</v>
      </c>
      <c r="C30" s="14" t="s">
        <v>35</v>
      </c>
    </row>
    <row r="31" spans="1:3" ht="15.75">
      <c r="A31" s="23" t="s">
        <v>36</v>
      </c>
      <c r="B31" s="22">
        <v>354.2</v>
      </c>
      <c r="C31" s="22" t="s">
        <v>35</v>
      </c>
    </row>
    <row r="32" spans="1:3" ht="15.75">
      <c r="A32" s="25" t="s">
        <v>37</v>
      </c>
      <c r="B32" s="22">
        <v>238.5</v>
      </c>
      <c r="C32" s="22" t="s">
        <v>35</v>
      </c>
    </row>
    <row r="33" spans="1:3" ht="47.25">
      <c r="A33" s="26" t="s">
        <v>38</v>
      </c>
      <c r="B33" s="27">
        <v>0</v>
      </c>
      <c r="C33" s="22" t="s">
        <v>35</v>
      </c>
    </row>
    <row r="34" spans="1:3" ht="47.25">
      <c r="A34" s="26" t="s">
        <v>39</v>
      </c>
      <c r="B34" s="27">
        <v>0</v>
      </c>
      <c r="C34" s="22" t="s">
        <v>35</v>
      </c>
    </row>
    <row r="35" spans="1:3" ht="15.75">
      <c r="A35" s="11" t="s">
        <v>40</v>
      </c>
      <c r="B35" s="22">
        <v>1</v>
      </c>
      <c r="C35" s="22" t="s">
        <v>41</v>
      </c>
    </row>
    <row r="36" spans="1:3" ht="31.5">
      <c r="A36" s="13" t="s">
        <v>42</v>
      </c>
      <c r="B36" s="22">
        <v>41.9</v>
      </c>
      <c r="C36" s="22" t="s">
        <v>35</v>
      </c>
    </row>
    <row r="37" spans="1:3" ht="15.75">
      <c r="A37" s="11" t="s">
        <v>43</v>
      </c>
      <c r="B37" s="27">
        <v>0</v>
      </c>
      <c r="C37" s="22" t="s">
        <v>35</v>
      </c>
    </row>
    <row r="38" spans="1:3" ht="47.25">
      <c r="A38" s="28" t="s">
        <v>44</v>
      </c>
      <c r="B38" s="29">
        <v>0</v>
      </c>
      <c r="C38" s="11" t="s">
        <v>35</v>
      </c>
    </row>
    <row r="39" spans="1:3" ht="31.5">
      <c r="A39" s="30" t="s">
        <v>45</v>
      </c>
      <c r="B39" s="31">
        <v>833.9</v>
      </c>
      <c r="C39" s="32"/>
    </row>
    <row r="40" spans="1:3" ht="15.75">
      <c r="A40" s="33" t="s">
        <v>46</v>
      </c>
      <c r="B40" s="29">
        <v>73.9</v>
      </c>
      <c r="C40" s="34" t="s">
        <v>35</v>
      </c>
    </row>
    <row r="41" spans="1:3" ht="15.75">
      <c r="A41" s="35" t="s">
        <v>47</v>
      </c>
      <c r="B41" s="29"/>
      <c r="C41" s="34" t="s">
        <v>35</v>
      </c>
    </row>
    <row r="42" spans="1:3" ht="15.75">
      <c r="A42" s="33" t="s">
        <v>48</v>
      </c>
      <c r="B42" s="29">
        <v>249.4</v>
      </c>
      <c r="C42" s="34" t="s">
        <v>35</v>
      </c>
    </row>
    <row r="43" spans="1:3" ht="15.75">
      <c r="A43" s="23" t="s">
        <v>49</v>
      </c>
      <c r="B43" s="24">
        <v>510.6</v>
      </c>
      <c r="C43" s="36" t="s">
        <v>35</v>
      </c>
    </row>
    <row r="44" spans="1:3" ht="15.75">
      <c r="A44" s="1" t="s">
        <v>50</v>
      </c>
      <c r="B44" s="37"/>
      <c r="C44" s="37"/>
    </row>
    <row r="45" spans="1:3" ht="15.75">
      <c r="A45" s="1" t="s">
        <v>51</v>
      </c>
      <c r="B45" s="38" t="s">
        <v>52</v>
      </c>
      <c r="C45" s="37" t="s">
        <v>53</v>
      </c>
    </row>
    <row r="46" spans="1:3" ht="15.75">
      <c r="A46" s="1" t="s">
        <v>54</v>
      </c>
      <c r="B46" s="39">
        <v>292.2</v>
      </c>
      <c r="C46" s="14" t="s">
        <v>35</v>
      </c>
    </row>
    <row r="47" spans="1:3" ht="15.75">
      <c r="A47" s="40" t="s">
        <v>55</v>
      </c>
      <c r="B47" s="41"/>
      <c r="C47" s="11"/>
    </row>
    <row r="48" spans="1:3" ht="15.75">
      <c r="A48" s="42" t="s">
        <v>56</v>
      </c>
      <c r="B48" s="43"/>
      <c r="C48" s="11"/>
    </row>
    <row r="49" spans="1:3" ht="15.75">
      <c r="A49" s="42" t="s">
        <v>57</v>
      </c>
      <c r="B49" s="44">
        <v>292.2</v>
      </c>
      <c r="C49" s="11"/>
    </row>
    <row r="50" spans="1:3" ht="15.75">
      <c r="A50" s="42" t="s">
        <v>58</v>
      </c>
      <c r="B50" s="43"/>
      <c r="C50" s="11"/>
    </row>
    <row r="51" spans="1:3" ht="15.75">
      <c r="A51" s="3" t="s">
        <v>59</v>
      </c>
      <c r="B51" s="3"/>
      <c r="C51" s="3"/>
    </row>
    <row r="52" spans="1:3" ht="15.75">
      <c r="A52" s="1"/>
      <c r="B52" s="5"/>
      <c r="C52" s="5"/>
    </row>
    <row r="53" spans="1:3" ht="110.25">
      <c r="A53" s="45" t="s">
        <v>60</v>
      </c>
      <c r="B53" s="45" t="s">
        <v>61</v>
      </c>
      <c r="C53" s="45" t="s">
        <v>62</v>
      </c>
    </row>
    <row r="54" spans="1:3" ht="31.5">
      <c r="A54" s="46" t="s">
        <v>63</v>
      </c>
      <c r="B54" s="47" t="s">
        <v>64</v>
      </c>
      <c r="C54" s="48" t="s">
        <v>65</v>
      </c>
    </row>
    <row r="55" spans="1:3" ht="15.75">
      <c r="A55" s="46" t="s">
        <v>66</v>
      </c>
      <c r="B55" s="47" t="s">
        <v>67</v>
      </c>
      <c r="C55" s="49" t="s">
        <v>68</v>
      </c>
    </row>
    <row r="56" spans="1:3" ht="15.75">
      <c r="A56" s="50" t="s">
        <v>69</v>
      </c>
      <c r="B56" s="51" t="s">
        <v>70</v>
      </c>
      <c r="C56" s="48"/>
    </row>
    <row r="57" spans="1:3" ht="15.75">
      <c r="A57" s="52" t="s">
        <v>71</v>
      </c>
      <c r="B57" s="53"/>
      <c r="C57" s="54"/>
    </row>
    <row r="58" spans="1:3" ht="63">
      <c r="A58" s="55" t="s">
        <v>72</v>
      </c>
      <c r="B58" s="56" t="s">
        <v>73</v>
      </c>
      <c r="C58" s="57" t="s">
        <v>74</v>
      </c>
    </row>
    <row r="59" spans="1:3" ht="15.75">
      <c r="A59" s="55" t="s">
        <v>75</v>
      </c>
      <c r="B59" s="58"/>
      <c r="C59" s="57"/>
    </row>
    <row r="60" spans="1:3" ht="15.75">
      <c r="A60" s="55" t="s">
        <v>76</v>
      </c>
      <c r="B60" s="58"/>
      <c r="C60" s="57"/>
    </row>
    <row r="61" spans="1:3" ht="15.75">
      <c r="A61" s="59" t="s">
        <v>77</v>
      </c>
      <c r="B61" s="60"/>
      <c r="C61" s="61"/>
    </row>
    <row r="62" spans="1:3" ht="15.75">
      <c r="A62" s="62" t="s">
        <v>78</v>
      </c>
      <c r="B62" s="63" t="s">
        <v>79</v>
      </c>
      <c r="C62" s="64" t="s">
        <v>80</v>
      </c>
    </row>
    <row r="63" spans="1:3" ht="31.5">
      <c r="A63" s="65" t="s">
        <v>81</v>
      </c>
      <c r="B63" s="47" t="s">
        <v>82</v>
      </c>
      <c r="C63" s="66" t="s">
        <v>83</v>
      </c>
    </row>
    <row r="64" spans="1:3" ht="15.75">
      <c r="A64" s="52" t="s">
        <v>84</v>
      </c>
      <c r="B64" s="67"/>
      <c r="C64" s="68"/>
    </row>
    <row r="65" spans="1:3" ht="15.75">
      <c r="A65" s="69" t="s">
        <v>85</v>
      </c>
      <c r="B65" s="70" t="s">
        <v>86</v>
      </c>
      <c r="C65" s="71" t="s">
        <v>87</v>
      </c>
    </row>
    <row r="66" spans="1:3" ht="31.5">
      <c r="A66" s="72" t="s">
        <v>88</v>
      </c>
      <c r="B66" s="73" t="s">
        <v>89</v>
      </c>
      <c r="C66" s="74" t="s">
        <v>90</v>
      </c>
    </row>
    <row r="67" spans="1:3" ht="15.75">
      <c r="A67" s="75" t="s">
        <v>77</v>
      </c>
      <c r="B67" s="76"/>
      <c r="C67" s="64"/>
    </row>
    <row r="68" spans="1:3" ht="15.75">
      <c r="A68" s="52" t="s">
        <v>91</v>
      </c>
      <c r="B68" s="67"/>
      <c r="C68" s="68"/>
    </row>
    <row r="69" spans="1:3" ht="31.5">
      <c r="A69" s="72" t="s">
        <v>92</v>
      </c>
      <c r="B69" s="77" t="s">
        <v>93</v>
      </c>
      <c r="C69" s="78" t="s">
        <v>94</v>
      </c>
    </row>
    <row r="70" spans="1:3" ht="25.5">
      <c r="A70" s="69" t="s">
        <v>95</v>
      </c>
      <c r="B70" s="77" t="s">
        <v>96</v>
      </c>
      <c r="C70" s="78"/>
    </row>
    <row r="71" spans="1:3" ht="15.75">
      <c r="A71" s="72" t="s">
        <v>77</v>
      </c>
      <c r="B71" s="73"/>
      <c r="C71" s="64"/>
    </row>
    <row r="72" spans="1:3" ht="31.5">
      <c r="A72" s="52" t="s">
        <v>97</v>
      </c>
      <c r="B72" s="67"/>
      <c r="C72" s="68"/>
    </row>
    <row r="73" spans="1:3" ht="15.75">
      <c r="A73" s="72" t="s">
        <v>98</v>
      </c>
      <c r="B73" s="79" t="s">
        <v>20</v>
      </c>
      <c r="C73" s="74"/>
    </row>
    <row r="74" spans="1:3" ht="15.75">
      <c r="A74" s="72" t="s">
        <v>99</v>
      </c>
      <c r="B74" s="73" t="s">
        <v>100</v>
      </c>
      <c r="C74" s="74"/>
    </row>
    <row r="75" spans="1:3" ht="15.75">
      <c r="A75" s="72" t="s">
        <v>101</v>
      </c>
      <c r="B75" s="73" t="s">
        <v>20</v>
      </c>
      <c r="C75" s="74"/>
    </row>
    <row r="76" spans="1:3" ht="15.75">
      <c r="A76" s="72" t="s">
        <v>102</v>
      </c>
      <c r="B76" s="73" t="s">
        <v>100</v>
      </c>
      <c r="C76" s="74"/>
    </row>
    <row r="77" spans="1:3" ht="15.75">
      <c r="A77" s="72" t="s">
        <v>103</v>
      </c>
      <c r="B77" s="73" t="s">
        <v>20</v>
      </c>
      <c r="C77" s="74"/>
    </row>
    <row r="78" spans="1:3" ht="15.75">
      <c r="A78" s="72" t="s">
        <v>104</v>
      </c>
      <c r="B78" s="73" t="s">
        <v>20</v>
      </c>
      <c r="C78" s="74"/>
    </row>
    <row r="79" spans="1:3" ht="15.75">
      <c r="A79" s="72" t="s">
        <v>105</v>
      </c>
      <c r="B79" s="73" t="s">
        <v>20</v>
      </c>
      <c r="C79" s="74"/>
    </row>
    <row r="80" spans="1:3" ht="15.75">
      <c r="A80" s="72" t="s">
        <v>106</v>
      </c>
      <c r="B80" s="73" t="s">
        <v>20</v>
      </c>
      <c r="C80" s="74"/>
    </row>
    <row r="81" spans="1:3" ht="15.75">
      <c r="A81" s="75" t="s">
        <v>107</v>
      </c>
      <c r="B81" s="73"/>
      <c r="C81" s="74"/>
    </row>
    <row r="82" spans="1:3" ht="47.25">
      <c r="A82" s="52" t="s">
        <v>108</v>
      </c>
      <c r="B82" s="67"/>
      <c r="C82" s="68"/>
    </row>
    <row r="83" spans="1:3" ht="15.75">
      <c r="A83" s="72" t="s">
        <v>109</v>
      </c>
      <c r="B83" s="73" t="s">
        <v>100</v>
      </c>
      <c r="C83" s="74"/>
    </row>
    <row r="84" spans="1:3" ht="15.75">
      <c r="A84" s="72" t="s">
        <v>110</v>
      </c>
      <c r="B84" s="73" t="s">
        <v>100</v>
      </c>
      <c r="C84" s="74"/>
    </row>
    <row r="85" spans="1:3" ht="15.75">
      <c r="A85" s="72" t="s">
        <v>111</v>
      </c>
      <c r="B85" s="73" t="s">
        <v>20</v>
      </c>
      <c r="C85" s="74" t="s">
        <v>112</v>
      </c>
    </row>
    <row r="86" spans="1:3" ht="15.75">
      <c r="A86" s="72" t="s">
        <v>113</v>
      </c>
      <c r="B86" s="73" t="s">
        <v>114</v>
      </c>
      <c r="C86" s="74"/>
    </row>
    <row r="87" spans="1:3" ht="15.75">
      <c r="A87" s="72" t="s">
        <v>115</v>
      </c>
      <c r="B87" s="73" t="s">
        <v>20</v>
      </c>
      <c r="C87" s="74"/>
    </row>
    <row r="88" spans="1:3" ht="15.75">
      <c r="A88" s="72" t="s">
        <v>116</v>
      </c>
      <c r="B88" s="73" t="s">
        <v>117</v>
      </c>
      <c r="C88" s="74"/>
    </row>
    <row r="89" spans="1:3" ht="15.75">
      <c r="A89" s="72" t="s">
        <v>118</v>
      </c>
      <c r="B89" s="73" t="s">
        <v>20</v>
      </c>
      <c r="C89" s="74"/>
    </row>
    <row r="90" spans="1:3" ht="15.75">
      <c r="A90" s="72" t="s">
        <v>119</v>
      </c>
      <c r="B90" s="73" t="s">
        <v>20</v>
      </c>
      <c r="C90" s="74"/>
    </row>
    <row r="91" spans="1:3" ht="15.75">
      <c r="A91" s="72" t="s">
        <v>120</v>
      </c>
      <c r="B91" s="73" t="s">
        <v>20</v>
      </c>
      <c r="C91" s="74"/>
    </row>
    <row r="92" spans="1:3" ht="15.75">
      <c r="A92" s="80" t="s">
        <v>77</v>
      </c>
      <c r="B92" s="76"/>
      <c r="C92" s="81"/>
    </row>
    <row r="93" spans="1:3" ht="15.75">
      <c r="A93" s="82" t="s">
        <v>121</v>
      </c>
      <c r="B93" s="47" t="s">
        <v>122</v>
      </c>
      <c r="C93" s="49" t="s">
        <v>123</v>
      </c>
    </row>
    <row r="94" spans="1:3" ht="31.5">
      <c r="A94" s="83" t="s">
        <v>124</v>
      </c>
      <c r="B94" s="5"/>
      <c r="C94" s="5" t="s">
        <v>125</v>
      </c>
    </row>
    <row r="95" spans="1:3" ht="15.75">
      <c r="A95" s="8" t="s">
        <v>126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127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Q19" sqref="Q19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4.851562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3" ht="15">
      <c r="A1" s="84"/>
      <c r="B1" s="85"/>
      <c r="C1" s="84"/>
      <c r="D1" s="2" t="s">
        <v>128</v>
      </c>
      <c r="E1" s="2"/>
      <c r="F1" s="84"/>
      <c r="G1" s="84"/>
      <c r="H1" s="84"/>
      <c r="I1" s="86"/>
      <c r="J1" s="86"/>
      <c r="K1" s="84"/>
      <c r="L1" s="84"/>
      <c r="M1" s="84"/>
    </row>
    <row r="2" spans="1:13" ht="15.75">
      <c r="A2" s="85"/>
      <c r="B2" s="85"/>
      <c r="C2" s="87" t="s">
        <v>1</v>
      </c>
      <c r="D2" s="87"/>
      <c r="E2" s="85"/>
      <c r="F2" s="85"/>
      <c r="G2" s="85"/>
      <c r="H2" s="84"/>
      <c r="I2" s="86"/>
      <c r="J2" s="86"/>
      <c r="K2" s="84"/>
      <c r="L2" s="84"/>
      <c r="M2" s="84"/>
    </row>
    <row r="3" spans="1:13" ht="15.75">
      <c r="A3" s="85"/>
      <c r="B3" s="84"/>
      <c r="C3" s="88" t="s">
        <v>2</v>
      </c>
      <c r="D3" s="88"/>
      <c r="E3" s="85"/>
      <c r="F3" s="85"/>
      <c r="G3" s="85"/>
      <c r="H3" s="84"/>
      <c r="I3" s="86"/>
      <c r="J3" s="86"/>
      <c r="K3" s="84"/>
      <c r="L3" s="84"/>
      <c r="M3" s="84"/>
    </row>
    <row r="4" spans="1:13" ht="15.75">
      <c r="A4" s="85"/>
      <c r="B4" s="85"/>
      <c r="C4" s="89"/>
      <c r="D4" s="90" t="s">
        <v>3</v>
      </c>
      <c r="E4" s="91"/>
      <c r="F4" s="85"/>
      <c r="G4" s="85"/>
      <c r="H4" s="84"/>
      <c r="I4" s="86"/>
      <c r="J4" s="86"/>
      <c r="K4" s="84"/>
      <c r="L4" s="84"/>
      <c r="M4" s="84"/>
    </row>
    <row r="5" spans="1:13" ht="15.75">
      <c r="A5" s="85"/>
      <c r="B5" s="85"/>
      <c r="C5" s="92" t="s">
        <v>129</v>
      </c>
      <c r="D5" s="90"/>
      <c r="E5" s="93"/>
      <c r="F5" s="85"/>
      <c r="G5" s="85"/>
      <c r="H5" s="84"/>
      <c r="I5" s="86"/>
      <c r="J5" s="86"/>
      <c r="K5" s="84"/>
      <c r="L5" s="84"/>
      <c r="M5" s="84"/>
    </row>
    <row r="6" spans="1:13" ht="15">
      <c r="A6" s="85"/>
      <c r="B6" s="85"/>
      <c r="C6" s="7" t="s">
        <v>4</v>
      </c>
      <c r="D6" s="94"/>
      <c r="E6" s="95"/>
      <c r="F6" s="85"/>
      <c r="G6" s="85"/>
      <c r="H6" s="84"/>
      <c r="I6" s="86"/>
      <c r="J6" s="86"/>
      <c r="K6" s="84"/>
      <c r="L6" s="84"/>
      <c r="M6" s="84"/>
    </row>
    <row r="7" spans="1:13" ht="15">
      <c r="A7" s="85"/>
      <c r="B7" s="85"/>
      <c r="C7" s="8" t="s">
        <v>5</v>
      </c>
      <c r="D7" s="96"/>
      <c r="E7" s="95"/>
      <c r="F7" s="85"/>
      <c r="G7" s="85"/>
      <c r="H7" s="84"/>
      <c r="I7" s="86"/>
      <c r="J7" s="86"/>
      <c r="K7" s="84"/>
      <c r="L7" s="84"/>
      <c r="M7" s="84"/>
    </row>
    <row r="8" spans="1:13" ht="15.75">
      <c r="A8" s="87" t="s">
        <v>130</v>
      </c>
      <c r="B8" s="87"/>
      <c r="C8" s="87"/>
      <c r="D8" s="87"/>
      <c r="E8" s="87"/>
      <c r="F8" s="97"/>
      <c r="G8" s="97"/>
      <c r="H8" s="98"/>
      <c r="I8" s="99"/>
      <c r="J8" s="86"/>
      <c r="K8" s="98"/>
      <c r="L8" s="98"/>
      <c r="M8" s="98"/>
    </row>
    <row r="9" spans="1:13" ht="15.75">
      <c r="A9" s="100" t="s">
        <v>131</v>
      </c>
      <c r="B9" s="100"/>
      <c r="C9" s="100"/>
      <c r="D9" s="100"/>
      <c r="E9" s="100"/>
      <c r="F9" s="97"/>
      <c r="G9" s="97"/>
      <c r="H9" s="98"/>
      <c r="I9" s="99"/>
      <c r="J9" s="86"/>
      <c r="K9" s="98"/>
      <c r="L9" s="98"/>
      <c r="M9" s="98"/>
    </row>
    <row r="10" spans="1:13" ht="15.75">
      <c r="A10" s="101"/>
      <c r="B10" s="101"/>
      <c r="C10" s="98"/>
      <c r="D10" s="101" t="s">
        <v>10</v>
      </c>
      <c r="E10" s="101"/>
      <c r="F10" s="97"/>
      <c r="G10" s="102">
        <v>354.2</v>
      </c>
      <c r="H10" s="103">
        <v>238.5</v>
      </c>
      <c r="I10" s="99"/>
      <c r="J10" s="86"/>
      <c r="K10" s="98"/>
      <c r="L10" s="98"/>
      <c r="M10" s="98"/>
    </row>
    <row r="11" spans="1:13" ht="110.25">
      <c r="A11" s="104"/>
      <c r="B11" s="105" t="s">
        <v>132</v>
      </c>
      <c r="C11" s="106"/>
      <c r="D11" s="107" t="s">
        <v>133</v>
      </c>
      <c r="E11" s="107" t="s">
        <v>134</v>
      </c>
      <c r="F11" s="107" t="s">
        <v>135</v>
      </c>
      <c r="G11" s="108"/>
      <c r="H11" s="109"/>
      <c r="I11" s="110" t="s">
        <v>136</v>
      </c>
      <c r="J11" s="86"/>
      <c r="K11" s="109"/>
      <c r="L11" s="109"/>
      <c r="M11" s="109"/>
    </row>
    <row r="12" spans="1:13" ht="15">
      <c r="A12" s="111" t="s">
        <v>137</v>
      </c>
      <c r="B12" s="112"/>
      <c r="C12" s="112"/>
      <c r="D12" s="113"/>
      <c r="E12" s="113"/>
      <c r="F12" s="114"/>
      <c r="G12" s="115">
        <f>SUM(D13:D13)</f>
        <v>0</v>
      </c>
      <c r="H12" s="116">
        <f>F13</f>
        <v>0</v>
      </c>
      <c r="I12" s="86"/>
      <c r="J12" s="86"/>
      <c r="K12" s="84"/>
      <c r="L12" s="84"/>
      <c r="M12" s="84"/>
    </row>
    <row r="13" spans="1:13" ht="31.5">
      <c r="A13" s="117" t="s">
        <v>138</v>
      </c>
      <c r="B13" s="118"/>
      <c r="C13" s="119" t="s">
        <v>139</v>
      </c>
      <c r="D13" s="120">
        <v>0</v>
      </c>
      <c r="E13" s="120">
        <f>D13/$G$10/12</f>
        <v>0</v>
      </c>
      <c r="F13" s="121">
        <f>D13/$H$10/12</f>
        <v>0</v>
      </c>
      <c r="G13" s="122"/>
      <c r="H13" s="84"/>
      <c r="I13" s="86">
        <v>0.81</v>
      </c>
      <c r="J13" s="86" t="s">
        <v>140</v>
      </c>
      <c r="K13" s="84"/>
      <c r="L13" s="84"/>
      <c r="M13" s="84"/>
    </row>
    <row r="14" spans="1:13" ht="15">
      <c r="A14" s="123" t="s">
        <v>141</v>
      </c>
      <c r="B14" s="124"/>
      <c r="C14" s="124"/>
      <c r="D14" s="125"/>
      <c r="E14" s="126"/>
      <c r="F14" s="127"/>
      <c r="G14" s="128">
        <f>SUM(D15:D22)</f>
        <v>30798.95649806491</v>
      </c>
      <c r="H14" s="129">
        <f>SUM(F15:F22)</f>
        <v>10.7613404954804</v>
      </c>
      <c r="I14" s="86"/>
      <c r="J14" s="86"/>
      <c r="K14" s="84"/>
      <c r="L14" s="84"/>
      <c r="M14" s="84"/>
    </row>
    <row r="15" spans="1:13" ht="31.5">
      <c r="A15" s="130" t="s">
        <v>142</v>
      </c>
      <c r="B15" s="131">
        <v>2</v>
      </c>
      <c r="C15" s="132" t="s">
        <v>139</v>
      </c>
      <c r="D15" s="133">
        <v>1926.9461646449083</v>
      </c>
      <c r="E15" s="134">
        <f aca="true" t="shared" si="0" ref="E15:E22">D15/$G$10/12</f>
        <v>0.45335642872315746</v>
      </c>
      <c r="F15" s="135">
        <f aca="true" t="shared" si="1" ref="F15:F22">D15/$H$10/12</f>
        <v>0.6732865704559429</v>
      </c>
      <c r="G15" s="122"/>
      <c r="H15" s="84"/>
      <c r="I15" s="86">
        <v>1.3</v>
      </c>
      <c r="J15" s="86" t="s">
        <v>140</v>
      </c>
      <c r="K15" s="84"/>
      <c r="L15" s="84"/>
      <c r="M15" s="136"/>
    </row>
    <row r="16" spans="1:13" ht="31.5">
      <c r="A16" s="117" t="s">
        <v>143</v>
      </c>
      <c r="B16" s="118">
        <v>2</v>
      </c>
      <c r="C16" s="137" t="s">
        <v>139</v>
      </c>
      <c r="D16" s="138">
        <v>2422.7221198317875</v>
      </c>
      <c r="E16" s="134">
        <f t="shared" si="0"/>
        <v>0.5699986165612149</v>
      </c>
      <c r="F16" s="135">
        <f t="shared" si="1"/>
        <v>0.8465136687043282</v>
      </c>
      <c r="G16" s="122"/>
      <c r="H16" s="84"/>
      <c r="I16" s="86"/>
      <c r="J16" s="86"/>
      <c r="K16" s="84"/>
      <c r="L16" s="84"/>
      <c r="M16" s="84"/>
    </row>
    <row r="17" spans="1:13" ht="31.5">
      <c r="A17" s="117" t="s">
        <v>144</v>
      </c>
      <c r="B17" s="118"/>
      <c r="C17" s="137" t="s">
        <v>139</v>
      </c>
      <c r="D17" s="138">
        <v>0</v>
      </c>
      <c r="E17" s="134">
        <f t="shared" si="0"/>
        <v>0</v>
      </c>
      <c r="F17" s="135">
        <f t="shared" si="1"/>
        <v>0</v>
      </c>
      <c r="G17" s="122"/>
      <c r="H17" s="84"/>
      <c r="I17" s="86"/>
      <c r="J17" s="86"/>
      <c r="K17" s="84"/>
      <c r="L17" s="84"/>
      <c r="M17" s="84"/>
    </row>
    <row r="18" spans="1:13" ht="31.5">
      <c r="A18" s="117" t="s">
        <v>145</v>
      </c>
      <c r="B18" s="118">
        <v>2</v>
      </c>
      <c r="C18" s="137" t="s">
        <v>139</v>
      </c>
      <c r="D18" s="138">
        <v>1968.1527365804457</v>
      </c>
      <c r="E18" s="134">
        <f t="shared" si="0"/>
        <v>0.46305118026078623</v>
      </c>
      <c r="F18" s="135">
        <f t="shared" si="1"/>
        <v>0.6876843943327903</v>
      </c>
      <c r="G18" s="84"/>
      <c r="H18" s="84"/>
      <c r="I18" s="86"/>
      <c r="J18" s="86"/>
      <c r="K18" s="84"/>
      <c r="L18" s="84"/>
      <c r="M18" s="84"/>
    </row>
    <row r="19" spans="1:13" ht="60">
      <c r="A19" s="117" t="s">
        <v>146</v>
      </c>
      <c r="B19" s="139">
        <v>1</v>
      </c>
      <c r="C19" s="140" t="s">
        <v>147</v>
      </c>
      <c r="D19" s="138">
        <v>2736.8689270077625</v>
      </c>
      <c r="E19" s="134">
        <f t="shared" si="0"/>
        <v>0.6439085561377195</v>
      </c>
      <c r="F19" s="135">
        <f t="shared" si="1"/>
        <v>0.956278451085871</v>
      </c>
      <c r="G19" s="122"/>
      <c r="H19" s="84"/>
      <c r="I19" s="86"/>
      <c r="J19" s="86"/>
      <c r="K19" s="84"/>
      <c r="L19" s="84"/>
      <c r="M19" s="84"/>
    </row>
    <row r="20" spans="1:13" ht="31.5">
      <c r="A20" s="117" t="s">
        <v>148</v>
      </c>
      <c r="B20" s="141">
        <v>10.916666666666666</v>
      </c>
      <c r="C20" s="119" t="s">
        <v>149</v>
      </c>
      <c r="D20" s="138">
        <v>623.98575</v>
      </c>
      <c r="E20" s="134">
        <f t="shared" si="0"/>
        <v>0.1468063594014681</v>
      </c>
      <c r="F20" s="135">
        <f t="shared" si="1"/>
        <v>0.2180243710691824</v>
      </c>
      <c r="G20" s="122"/>
      <c r="H20" s="84"/>
      <c r="I20" s="86"/>
      <c r="J20" s="86"/>
      <c r="K20" s="84"/>
      <c r="L20" s="84"/>
      <c r="M20" s="84"/>
    </row>
    <row r="21" spans="1:13" ht="31.5">
      <c r="A21" s="142" t="s">
        <v>150</v>
      </c>
      <c r="B21" s="143"/>
      <c r="C21" s="119" t="s">
        <v>211</v>
      </c>
      <c r="D21" s="138">
        <v>12569.856000000002</v>
      </c>
      <c r="E21" s="134">
        <f t="shared" si="0"/>
        <v>2.95733483907397</v>
      </c>
      <c r="F21" s="135">
        <f>D21/$H$10/12</f>
        <v>4.391983228511531</v>
      </c>
      <c r="G21" s="122"/>
      <c r="H21" s="84"/>
      <c r="I21" s="86"/>
      <c r="J21" s="86"/>
      <c r="K21" s="84"/>
      <c r="L21" s="84"/>
      <c r="M21" s="84"/>
    </row>
    <row r="22" spans="1:13" ht="31.5">
      <c r="A22" s="144" t="s">
        <v>151</v>
      </c>
      <c r="B22" s="145">
        <v>6</v>
      </c>
      <c r="C22" s="146" t="s">
        <v>139</v>
      </c>
      <c r="D22" s="147">
        <v>8550.4248</v>
      </c>
      <c r="E22" s="148">
        <f t="shared" si="0"/>
        <v>2.0116753246753247</v>
      </c>
      <c r="F22" s="135">
        <f t="shared" si="1"/>
        <v>2.987569811320755</v>
      </c>
      <c r="G22" s="122"/>
      <c r="H22" s="84"/>
      <c r="I22" s="86"/>
      <c r="J22" s="86"/>
      <c r="K22" s="84"/>
      <c r="L22" s="84"/>
      <c r="M22" s="84"/>
    </row>
    <row r="23" spans="1:13" ht="15">
      <c r="A23" s="149" t="s">
        <v>152</v>
      </c>
      <c r="B23" s="150"/>
      <c r="C23" s="150"/>
      <c r="D23" s="151"/>
      <c r="E23" s="152"/>
      <c r="F23" s="153"/>
      <c r="G23" s="154">
        <f>SUM(D24:D28)</f>
        <v>19685.60985170862</v>
      </c>
      <c r="H23" s="155">
        <f>SUM(F24:F28)</f>
        <v>6.878270388437674</v>
      </c>
      <c r="I23" s="86"/>
      <c r="J23" s="86"/>
      <c r="K23" s="84"/>
      <c r="L23" s="84"/>
      <c r="M23" s="84"/>
    </row>
    <row r="24" spans="1:13" ht="31.5">
      <c r="A24" s="130" t="s">
        <v>153</v>
      </c>
      <c r="B24" s="131">
        <v>1</v>
      </c>
      <c r="C24" s="132" t="s">
        <v>154</v>
      </c>
      <c r="D24" s="156">
        <v>0</v>
      </c>
      <c r="E24" s="134">
        <f>D24/$G$10/12</f>
        <v>0</v>
      </c>
      <c r="F24" s="135">
        <f>D24/$H$10/12</f>
        <v>0</v>
      </c>
      <c r="G24" s="122"/>
      <c r="H24" s="84"/>
      <c r="I24" s="86"/>
      <c r="J24" s="86"/>
      <c r="K24" s="84"/>
      <c r="L24" s="84"/>
      <c r="M24" s="84"/>
    </row>
    <row r="25" spans="1:13" ht="78.75">
      <c r="A25" s="157" t="s">
        <v>155</v>
      </c>
      <c r="B25" s="118">
        <v>2</v>
      </c>
      <c r="C25" s="137" t="s">
        <v>154</v>
      </c>
      <c r="D25" s="156">
        <v>16320.797213626687</v>
      </c>
      <c r="E25" s="134">
        <f>D25/$G$10/12</f>
        <v>3.839826184271289</v>
      </c>
      <c r="F25" s="135">
        <f>D25/$H$10/12</f>
        <v>5.7025846308968156</v>
      </c>
      <c r="G25" s="122"/>
      <c r="H25" s="84"/>
      <c r="I25" s="158" t="s">
        <v>156</v>
      </c>
      <c r="J25" s="159" t="s">
        <v>157</v>
      </c>
      <c r="K25" s="84"/>
      <c r="L25" s="84"/>
      <c r="M25" s="84"/>
    </row>
    <row r="26" spans="1:13" ht="47.25">
      <c r="A26" s="117" t="s">
        <v>158</v>
      </c>
      <c r="B26" s="139">
        <v>1</v>
      </c>
      <c r="C26" s="160" t="s">
        <v>159</v>
      </c>
      <c r="D26" s="156">
        <v>1663.346927842095</v>
      </c>
      <c r="E26" s="134">
        <f>D26/$G$10/12</f>
        <v>0.3913389158295914</v>
      </c>
      <c r="F26" s="135">
        <f>D26/$H$10/12</f>
        <v>0.5811834129427306</v>
      </c>
      <c r="G26" s="84"/>
      <c r="H26" s="84"/>
      <c r="I26" s="86">
        <v>0.38</v>
      </c>
      <c r="J26" s="86" t="s">
        <v>140</v>
      </c>
      <c r="K26" s="84"/>
      <c r="L26" s="84"/>
      <c r="M26" s="84"/>
    </row>
    <row r="27" spans="1:13" ht="63">
      <c r="A27" s="117" t="s">
        <v>160</v>
      </c>
      <c r="B27" s="118">
        <v>2</v>
      </c>
      <c r="C27" s="137" t="s">
        <v>154</v>
      </c>
      <c r="D27" s="156">
        <v>1223.7217883881572</v>
      </c>
      <c r="E27" s="134">
        <f>D27/$G$10/12</f>
        <v>0.2879074412733289</v>
      </c>
      <c r="F27" s="135">
        <f>D27/$H$10/12</f>
        <v>0.42757574716567337</v>
      </c>
      <c r="G27" s="122"/>
      <c r="H27" s="84"/>
      <c r="I27" s="158" t="s">
        <v>161</v>
      </c>
      <c r="J27" s="159" t="s">
        <v>162</v>
      </c>
      <c r="K27" s="84"/>
      <c r="L27" s="84"/>
      <c r="M27" s="84"/>
    </row>
    <row r="28" spans="1:13" ht="31.5">
      <c r="A28" s="144" t="s">
        <v>163</v>
      </c>
      <c r="B28" s="145">
        <v>1</v>
      </c>
      <c r="C28" s="146" t="s">
        <v>164</v>
      </c>
      <c r="D28" s="156">
        <v>477.7439218516818</v>
      </c>
      <c r="E28" s="134">
        <f>D28/$G$10/12</f>
        <v>0.11239975575279547</v>
      </c>
      <c r="F28" s="135">
        <f>D28/$H$10/12</f>
        <v>0.16692659743245344</v>
      </c>
      <c r="G28" s="122"/>
      <c r="H28" s="84"/>
      <c r="I28" s="86">
        <v>1.82</v>
      </c>
      <c r="J28" s="86" t="s">
        <v>165</v>
      </c>
      <c r="K28" s="84"/>
      <c r="L28" s="84"/>
      <c r="M28" s="84"/>
    </row>
    <row r="29" spans="1:13" ht="15">
      <c r="A29" s="161" t="s">
        <v>166</v>
      </c>
      <c r="B29" s="162"/>
      <c r="C29" s="162"/>
      <c r="D29" s="163"/>
      <c r="E29" s="162"/>
      <c r="F29" s="164"/>
      <c r="G29" s="165">
        <f>SUM(D30:D40)</f>
        <v>5152.038613509156</v>
      </c>
      <c r="H29" s="166">
        <f>SUM(F30:F40)</f>
        <v>1.8001532541960714</v>
      </c>
      <c r="I29" s="86"/>
      <c r="J29" s="86"/>
      <c r="K29" s="84"/>
      <c r="L29" s="84"/>
      <c r="M29" s="84"/>
    </row>
    <row r="30" spans="1:13" ht="30">
      <c r="A30" s="167" t="s">
        <v>167</v>
      </c>
      <c r="B30" s="168" t="s">
        <v>168</v>
      </c>
      <c r="C30" s="169"/>
      <c r="D30" s="156"/>
      <c r="E30" s="134"/>
      <c r="F30" s="135">
        <f aca="true" t="shared" si="2" ref="F30:F40">D30/$H$10/12</f>
        <v>0</v>
      </c>
      <c r="G30" s="170"/>
      <c r="H30" s="171"/>
      <c r="I30" s="158">
        <v>72.08</v>
      </c>
      <c r="J30" s="159" t="s">
        <v>169</v>
      </c>
      <c r="K30" s="171"/>
      <c r="L30" s="171"/>
      <c r="M30" s="171"/>
    </row>
    <row r="31" spans="1:13" ht="15.75">
      <c r="A31" s="172"/>
      <c r="B31" s="118">
        <v>2</v>
      </c>
      <c r="C31" s="173" t="s">
        <v>170</v>
      </c>
      <c r="D31" s="156">
        <v>0</v>
      </c>
      <c r="E31" s="134">
        <f>D31/$G$10/12</f>
        <v>0</v>
      </c>
      <c r="F31" s="135">
        <f t="shared" si="2"/>
        <v>0</v>
      </c>
      <c r="G31" s="170"/>
      <c r="H31" s="171"/>
      <c r="I31" s="174"/>
      <c r="J31" s="86"/>
      <c r="K31" s="171"/>
      <c r="L31" s="171"/>
      <c r="M31" s="171"/>
    </row>
    <row r="32" spans="1:13" ht="15.75">
      <c r="A32" s="172"/>
      <c r="B32" s="175" t="s">
        <v>171</v>
      </c>
      <c r="C32" s="176"/>
      <c r="D32" s="156"/>
      <c r="E32" s="134"/>
      <c r="F32" s="135">
        <f t="shared" si="2"/>
        <v>0</v>
      </c>
      <c r="G32" s="170"/>
      <c r="H32" s="171"/>
      <c r="I32" s="174">
        <v>0.16</v>
      </c>
      <c r="J32" s="86" t="s">
        <v>165</v>
      </c>
      <c r="K32" s="171"/>
      <c r="L32" s="171"/>
      <c r="M32" s="171"/>
    </row>
    <row r="33" spans="1:13" ht="15.75">
      <c r="A33" s="172"/>
      <c r="B33" s="118">
        <v>2</v>
      </c>
      <c r="C33" s="173" t="s">
        <v>170</v>
      </c>
      <c r="D33" s="156">
        <v>984.2563561911298</v>
      </c>
      <c r="E33" s="134">
        <f>D33/$G$10/12</f>
        <v>0.23156793623920804</v>
      </c>
      <c r="F33" s="135">
        <f t="shared" si="2"/>
        <v>0.34390508602066033</v>
      </c>
      <c r="G33" s="170"/>
      <c r="H33" s="171"/>
      <c r="I33" s="174"/>
      <c r="J33" s="86"/>
      <c r="K33" s="171"/>
      <c r="L33" s="171"/>
      <c r="M33" s="171"/>
    </row>
    <row r="34" spans="1:13" ht="15.75">
      <c r="A34" s="172"/>
      <c r="B34" s="175" t="s">
        <v>172</v>
      </c>
      <c r="C34" s="176"/>
      <c r="D34" s="156"/>
      <c r="E34" s="134"/>
      <c r="F34" s="135">
        <f t="shared" si="2"/>
        <v>0</v>
      </c>
      <c r="G34" s="170"/>
      <c r="H34" s="171"/>
      <c r="I34" s="174"/>
      <c r="J34" s="86"/>
      <c r="K34" s="171"/>
      <c r="L34" s="171"/>
      <c r="M34" s="171"/>
    </row>
    <row r="35" spans="1:13" ht="15.75">
      <c r="A35" s="172"/>
      <c r="B35" s="118">
        <v>12</v>
      </c>
      <c r="C35" s="173" t="s">
        <v>170</v>
      </c>
      <c r="D35" s="156">
        <v>192.10007351943605</v>
      </c>
      <c r="E35" s="134">
        <f>D35/$G$10/12</f>
        <v>0.04519576357976568</v>
      </c>
      <c r="F35" s="135">
        <f t="shared" si="2"/>
        <v>0.06712092016751783</v>
      </c>
      <c r="G35" s="170"/>
      <c r="H35" s="171"/>
      <c r="I35" s="174"/>
      <c r="J35" s="86"/>
      <c r="K35" s="171"/>
      <c r="L35" s="171"/>
      <c r="M35" s="171"/>
    </row>
    <row r="36" spans="1:13" ht="30">
      <c r="A36" s="172"/>
      <c r="B36" s="175" t="s">
        <v>173</v>
      </c>
      <c r="C36" s="176"/>
      <c r="D36" s="156"/>
      <c r="E36" s="134"/>
      <c r="F36" s="135">
        <f t="shared" si="2"/>
        <v>0</v>
      </c>
      <c r="G36" s="170"/>
      <c r="H36" s="171"/>
      <c r="I36" s="158" t="s">
        <v>174</v>
      </c>
      <c r="J36" s="159" t="s">
        <v>175</v>
      </c>
      <c r="K36" s="171"/>
      <c r="L36" s="171"/>
      <c r="M36" s="171"/>
    </row>
    <row r="37" spans="1:13" ht="15.75">
      <c r="A37" s="172"/>
      <c r="B37" s="118">
        <v>12</v>
      </c>
      <c r="C37" s="173" t="s">
        <v>154</v>
      </c>
      <c r="D37" s="156">
        <v>447.8501837985903</v>
      </c>
      <c r="E37" s="134">
        <f>D37/$G$10/12</f>
        <v>0.10536659697877619</v>
      </c>
      <c r="F37" s="135">
        <f t="shared" si="2"/>
        <v>0.15648154570181352</v>
      </c>
      <c r="G37" s="170"/>
      <c r="H37" s="171"/>
      <c r="I37" s="174"/>
      <c r="J37" s="86"/>
      <c r="K37" s="171"/>
      <c r="L37" s="171"/>
      <c r="M37" s="171"/>
    </row>
    <row r="38" spans="1:13" ht="15.75">
      <c r="A38" s="177" t="s">
        <v>176</v>
      </c>
      <c r="B38" s="178" t="s">
        <v>177</v>
      </c>
      <c r="C38" s="179"/>
      <c r="D38" s="156">
        <v>1912.68</v>
      </c>
      <c r="E38" s="134">
        <f>D38/$G$10/12</f>
        <v>0.44999999999999996</v>
      </c>
      <c r="F38" s="135">
        <f t="shared" si="2"/>
        <v>0.6683018867924528</v>
      </c>
      <c r="G38" s="170"/>
      <c r="H38" s="171"/>
      <c r="I38" s="174">
        <v>0.97</v>
      </c>
      <c r="J38" s="86" t="s">
        <v>140</v>
      </c>
      <c r="K38" s="171"/>
      <c r="L38" s="171"/>
      <c r="M38" s="171"/>
    </row>
    <row r="39" spans="1:13" ht="15.75">
      <c r="A39" s="180" t="s">
        <v>178</v>
      </c>
      <c r="B39" s="181">
        <v>1</v>
      </c>
      <c r="C39" s="34" t="s">
        <v>154</v>
      </c>
      <c r="D39" s="156">
        <v>765.0719999999999</v>
      </c>
      <c r="E39" s="134">
        <f>D39/$G$10/12</f>
        <v>0.17999999999999997</v>
      </c>
      <c r="F39" s="135">
        <f t="shared" si="2"/>
        <v>0.2673207547169811</v>
      </c>
      <c r="G39" s="170"/>
      <c r="H39" s="171"/>
      <c r="I39" s="182">
        <v>1.46</v>
      </c>
      <c r="J39" s="182" t="s">
        <v>140</v>
      </c>
      <c r="K39" s="171"/>
      <c r="L39" s="171"/>
      <c r="M39" s="171"/>
    </row>
    <row r="40" spans="1:13" ht="15.75">
      <c r="A40" s="180" t="s">
        <v>179</v>
      </c>
      <c r="B40" s="183">
        <v>1</v>
      </c>
      <c r="C40" s="36" t="s">
        <v>154</v>
      </c>
      <c r="D40" s="156">
        <v>850.08</v>
      </c>
      <c r="E40" s="134">
        <f>D40/$G$10/12</f>
        <v>0.20000000000000004</v>
      </c>
      <c r="F40" s="135">
        <f t="shared" si="2"/>
        <v>0.2970230607966457</v>
      </c>
      <c r="G40" s="170"/>
      <c r="H40" s="171"/>
      <c r="I40" s="182"/>
      <c r="J40" s="182"/>
      <c r="K40" s="171"/>
      <c r="L40" s="171"/>
      <c r="M40" s="171"/>
    </row>
    <row r="41" spans="1:13" ht="15">
      <c r="A41" s="184" t="s">
        <v>180</v>
      </c>
      <c r="B41" s="185"/>
      <c r="C41" s="185"/>
      <c r="D41" s="186">
        <f>SUM(D13:D40)</f>
        <v>55636.60496328269</v>
      </c>
      <c r="E41" s="186">
        <f>SUM(E13:E40)</f>
        <v>13.089733898758395</v>
      </c>
      <c r="F41" s="187"/>
      <c r="G41" s="188"/>
      <c r="H41" s="189"/>
      <c r="I41" s="86"/>
      <c r="J41" s="86"/>
      <c r="K41" s="84"/>
      <c r="L41" s="84"/>
      <c r="M41" s="84"/>
    </row>
    <row r="42" spans="1:13" ht="15.75">
      <c r="A42" s="190" t="s">
        <v>181</v>
      </c>
      <c r="B42" s="191"/>
      <c r="C42" s="191"/>
      <c r="D42" s="192">
        <f>D41*0.1</f>
        <v>5563.66049632827</v>
      </c>
      <c r="E42" s="191"/>
      <c r="F42" s="193"/>
      <c r="G42" s="194"/>
      <c r="H42" s="195"/>
      <c r="I42" s="86"/>
      <c r="J42" s="86"/>
      <c r="K42" s="84"/>
      <c r="L42" s="84"/>
      <c r="M42" s="84"/>
    </row>
    <row r="43" spans="1:13" ht="15.75">
      <c r="A43" s="184" t="s">
        <v>182</v>
      </c>
      <c r="B43" s="185"/>
      <c r="C43" s="185"/>
      <c r="D43" s="196">
        <f>D41+D42</f>
        <v>61200.265459610964</v>
      </c>
      <c r="E43" s="197">
        <f>D43/$G$10/12</f>
        <v>14.39870728863424</v>
      </c>
      <c r="F43" s="187"/>
      <c r="G43" s="198">
        <f>G12+G14+G23+G29+G41+D42</f>
        <v>61200.26545961095</v>
      </c>
      <c r="H43" s="189"/>
      <c r="I43" s="86"/>
      <c r="J43" s="86"/>
      <c r="K43" s="84"/>
      <c r="L43" s="84"/>
      <c r="M43" s="84"/>
    </row>
    <row r="44" spans="1:13" ht="15.75">
      <c r="A44" s="199"/>
      <c r="B44" s="200"/>
      <c r="C44" s="200"/>
      <c r="D44" s="201"/>
      <c r="E44" s="202"/>
      <c r="F44" s="203"/>
      <c r="G44" s="204"/>
      <c r="H44" s="204"/>
      <c r="I44" s="99"/>
      <c r="J44" s="86"/>
      <c r="K44" s="205"/>
      <c r="L44" s="205"/>
      <c r="M44" s="205"/>
    </row>
    <row r="45" spans="1:13" ht="15.75" hidden="1">
      <c r="A45" s="206" t="s">
        <v>183</v>
      </c>
      <c r="B45" s="207">
        <f>G10-C45</f>
        <v>0</v>
      </c>
      <c r="C45" s="206">
        <v>354.2</v>
      </c>
      <c r="D45" s="198">
        <v>55268</v>
      </c>
      <c r="E45" s="208">
        <f>D45/C45/12</f>
        <v>13.00301148127235</v>
      </c>
      <c r="F45" s="209"/>
      <c r="G45" s="210" t="s">
        <v>184</v>
      </c>
      <c r="H45" s="211">
        <f>E43/E45</f>
        <v>1.1073363512269483</v>
      </c>
      <c r="I45" s="86"/>
      <c r="J45" s="86"/>
      <c r="K45" s="84" t="s">
        <v>184</v>
      </c>
      <c r="L45" s="84"/>
      <c r="M45" s="84"/>
    </row>
    <row r="46" spans="1:13" ht="15.75" hidden="1">
      <c r="A46" s="84"/>
      <c r="B46" s="84"/>
      <c r="C46" s="84"/>
      <c r="D46" s="212">
        <f>D45/1.18</f>
        <v>46837.288135593226</v>
      </c>
      <c r="E46" s="213">
        <f>E45/1.18</f>
        <v>11.019501255315552</v>
      </c>
      <c r="F46" s="214"/>
      <c r="G46" s="215" t="s">
        <v>185</v>
      </c>
      <c r="H46" s="216">
        <f>E43/E46</f>
        <v>1.3066568944477988</v>
      </c>
      <c r="I46" s="86"/>
      <c r="J46" s="86"/>
      <c r="K46" s="84"/>
      <c r="L46" s="84"/>
      <c r="M46" s="84"/>
    </row>
    <row r="47" spans="1:13" ht="15.75" hidden="1">
      <c r="A47" s="84"/>
      <c r="B47" s="84"/>
      <c r="C47" s="84"/>
      <c r="D47" s="202"/>
      <c r="E47" s="202"/>
      <c r="F47" s="217"/>
      <c r="G47" s="119"/>
      <c r="H47" s="218"/>
      <c r="I47" s="86"/>
      <c r="J47" s="86"/>
      <c r="K47" s="84" t="s">
        <v>186</v>
      </c>
      <c r="L47" s="84"/>
      <c r="M47" s="84"/>
    </row>
    <row r="48" spans="1:13" ht="15" hidden="1">
      <c r="A48" s="84"/>
      <c r="B48" s="84"/>
      <c r="C48" s="84"/>
      <c r="D48" s="219">
        <f>E48*G10*12</f>
        <v>38083.584</v>
      </c>
      <c r="E48" s="219">
        <v>8.96</v>
      </c>
      <c r="F48" s="219"/>
      <c r="G48" s="219" t="s">
        <v>186</v>
      </c>
      <c r="H48" s="220">
        <f>E43/E48</f>
        <v>1.6069985813207857</v>
      </c>
      <c r="I48" s="86"/>
      <c r="J48" s="86"/>
      <c r="K48" s="84" t="s">
        <v>187</v>
      </c>
      <c r="L48" s="84"/>
      <c r="M48" s="84"/>
    </row>
    <row r="49" spans="1:13" ht="15" hidden="1">
      <c r="A49" s="84"/>
      <c r="B49" s="84"/>
      <c r="C49" s="84"/>
      <c r="D49" s="221">
        <f>D43-D48</f>
        <v>23116.68145961096</v>
      </c>
      <c r="E49" s="221">
        <f>E43-E48</f>
        <v>5.438707288634239</v>
      </c>
      <c r="F49" s="222"/>
      <c r="G49" s="222" t="s">
        <v>188</v>
      </c>
      <c r="H49" s="84"/>
      <c r="I49" s="86"/>
      <c r="J49" s="86"/>
      <c r="K49" s="84"/>
      <c r="L49" s="84"/>
      <c r="M49" s="84"/>
    </row>
    <row r="50" spans="1:13" ht="15" hidden="1">
      <c r="A50" s="84"/>
      <c r="B50" s="84"/>
      <c r="C50" s="84"/>
      <c r="D50" s="84"/>
      <c r="E50" s="84"/>
      <c r="F50" s="84"/>
      <c r="G50" s="84"/>
      <c r="H50" s="84"/>
      <c r="I50" s="86"/>
      <c r="J50" s="86"/>
      <c r="K50" s="84"/>
      <c r="L50" s="84"/>
      <c r="M50" s="84"/>
    </row>
    <row r="51" spans="1:13" ht="15" hidden="1">
      <c r="A51" s="84"/>
      <c r="B51" s="84"/>
      <c r="C51" s="84"/>
      <c r="D51" s="84"/>
      <c r="E51" s="84"/>
      <c r="F51" s="84"/>
      <c r="G51" s="84"/>
      <c r="H51" s="84"/>
      <c r="I51" s="86"/>
      <c r="J51" s="86"/>
      <c r="K51" s="84"/>
      <c r="L51" s="84"/>
      <c r="M51" s="84"/>
    </row>
    <row r="52" spans="1:13" ht="15" hidden="1">
      <c r="A52" s="84"/>
      <c r="B52" s="84"/>
      <c r="C52" s="84"/>
      <c r="D52" s="84"/>
      <c r="E52" s="84"/>
      <c r="F52" s="84"/>
      <c r="G52" s="84"/>
      <c r="H52" s="84"/>
      <c r="I52" s="86"/>
      <c r="J52" s="86"/>
      <c r="K52" s="84"/>
      <c r="L52" s="84"/>
      <c r="M52" s="84"/>
    </row>
    <row r="53" spans="1:13" ht="15">
      <c r="A53" s="84"/>
      <c r="B53" s="84"/>
      <c r="C53" s="84"/>
      <c r="D53" s="84"/>
      <c r="E53" s="84"/>
      <c r="F53" s="84"/>
      <c r="G53" s="84"/>
      <c r="H53" s="84"/>
      <c r="I53" s="86"/>
      <c r="J53" s="86"/>
      <c r="K53" s="84"/>
      <c r="L53" s="84"/>
      <c r="M53" s="84"/>
    </row>
    <row r="54" spans="1:13" ht="15">
      <c r="A54" s="84"/>
      <c r="B54" s="84"/>
      <c r="C54" s="84"/>
      <c r="D54" s="84"/>
      <c r="E54" s="84"/>
      <c r="F54" s="84"/>
      <c r="G54" s="84"/>
      <c r="H54" s="84"/>
      <c r="I54" s="86"/>
      <c r="J54" s="86"/>
      <c r="K54" s="84"/>
      <c r="L54" s="84"/>
      <c r="M54" s="84"/>
    </row>
    <row r="55" spans="1:13" ht="15">
      <c r="A55" s="84"/>
      <c r="B55" s="84"/>
      <c r="C55" s="84"/>
      <c r="D55" s="84"/>
      <c r="E55" s="84"/>
      <c r="F55" s="84"/>
      <c r="G55" s="84"/>
      <c r="H55" s="84"/>
      <c r="I55" s="86"/>
      <c r="J55" s="86"/>
      <c r="K55" s="84"/>
      <c r="L55" s="84"/>
      <c r="M55" s="84"/>
    </row>
    <row r="56" spans="1:13" ht="15">
      <c r="A56" s="84"/>
      <c r="B56" s="84"/>
      <c r="C56" s="84"/>
      <c r="D56" s="84"/>
      <c r="E56" s="84"/>
      <c r="F56" s="84"/>
      <c r="G56" s="84"/>
      <c r="H56" s="84"/>
      <c r="I56" s="86"/>
      <c r="J56" s="86"/>
      <c r="K56" s="84"/>
      <c r="L56" s="84"/>
      <c r="M56" s="84"/>
    </row>
    <row r="57" spans="1:13" ht="15">
      <c r="A57" s="84"/>
      <c r="B57" s="84"/>
      <c r="C57" s="84"/>
      <c r="D57" s="84"/>
      <c r="E57" s="84"/>
      <c r="F57" s="84"/>
      <c r="G57" s="84"/>
      <c r="H57" s="84"/>
      <c r="I57" s="86"/>
      <c r="J57" s="86"/>
      <c r="K57" s="84"/>
      <c r="L57" s="84"/>
      <c r="M57" s="84"/>
    </row>
    <row r="58" spans="1:13" ht="15">
      <c r="A58" s="84"/>
      <c r="B58" s="84"/>
      <c r="C58" s="84"/>
      <c r="D58" s="84"/>
      <c r="E58" s="84"/>
      <c r="F58" s="84"/>
      <c r="G58" s="84"/>
      <c r="H58" s="84"/>
      <c r="I58" s="86"/>
      <c r="J58" s="86"/>
      <c r="K58" s="84"/>
      <c r="L58" s="84"/>
      <c r="M58" s="84"/>
    </row>
    <row r="59" spans="1:13" ht="15">
      <c r="A59" s="84"/>
      <c r="B59" s="84"/>
      <c r="C59" s="84"/>
      <c r="D59" s="84"/>
      <c r="E59" s="84"/>
      <c r="F59" s="84"/>
      <c r="G59" s="84"/>
      <c r="H59" s="84"/>
      <c r="I59" s="86"/>
      <c r="J59" s="86"/>
      <c r="K59" s="84"/>
      <c r="L59" s="84"/>
      <c r="M59" s="84"/>
    </row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6">
      <selection activeCell="D30" sqref="D30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23"/>
      <c r="B1" s="223"/>
      <c r="C1" s="84"/>
      <c r="D1" s="2" t="s">
        <v>189</v>
      </c>
      <c r="E1" s="2"/>
    </row>
    <row r="2" spans="1:5" ht="15.75">
      <c r="A2" s="223"/>
      <c r="B2" s="223"/>
      <c r="C2" s="87" t="s">
        <v>1</v>
      </c>
      <c r="D2" s="87"/>
      <c r="E2" s="224"/>
    </row>
    <row r="3" spans="1:5" ht="15.75">
      <c r="A3" s="223"/>
      <c r="B3" s="223"/>
      <c r="C3" s="88" t="s">
        <v>2</v>
      </c>
      <c r="D3" s="88"/>
      <c r="E3" s="88"/>
    </row>
    <row r="4" spans="1:5" ht="15.75">
      <c r="A4" s="223"/>
      <c r="B4" s="223"/>
      <c r="C4" s="89"/>
      <c r="D4" s="90" t="s">
        <v>3</v>
      </c>
      <c r="E4" s="223"/>
    </row>
    <row r="5" spans="1:5" ht="15.75">
      <c r="A5" s="223"/>
      <c r="B5" s="223"/>
      <c r="C5" s="92" t="s">
        <v>129</v>
      </c>
      <c r="D5" s="90"/>
      <c r="E5" s="223"/>
    </row>
    <row r="6" spans="1:5" ht="12.75">
      <c r="A6" s="223"/>
      <c r="B6" s="223"/>
      <c r="C6" s="7" t="s">
        <v>4</v>
      </c>
      <c r="D6" s="94"/>
      <c r="E6" s="223"/>
    </row>
    <row r="7" spans="1:5" ht="12.75">
      <c r="A7" s="223"/>
      <c r="B7" s="223"/>
      <c r="C7" s="8" t="s">
        <v>5</v>
      </c>
      <c r="D7" s="96"/>
      <c r="E7" s="223"/>
    </row>
    <row r="8" spans="1:5" ht="16.5">
      <c r="A8" s="225" t="s">
        <v>130</v>
      </c>
      <c r="B8" s="225"/>
      <c r="C8" s="225"/>
      <c r="D8" s="225"/>
      <c r="E8" s="225"/>
    </row>
    <row r="9" spans="1:8" ht="16.5">
      <c r="A9" s="226" t="s">
        <v>190</v>
      </c>
      <c r="B9" s="226"/>
      <c r="C9" s="226"/>
      <c r="D9" s="226"/>
      <c r="E9" s="226"/>
      <c r="G9" s="102">
        <v>238.5</v>
      </c>
      <c r="H9" s="103">
        <v>354.2</v>
      </c>
    </row>
    <row r="10" spans="1:5" ht="16.5">
      <c r="A10" s="227"/>
      <c r="B10" s="227"/>
      <c r="C10" s="227" t="s">
        <v>10</v>
      </c>
      <c r="D10" s="227"/>
      <c r="E10" s="227"/>
    </row>
    <row r="11" spans="1:5" ht="94.5">
      <c r="A11" s="228"/>
      <c r="B11" s="105" t="s">
        <v>132</v>
      </c>
      <c r="C11" s="106"/>
      <c r="D11" s="229" t="s">
        <v>191</v>
      </c>
      <c r="E11" s="229" t="s">
        <v>192</v>
      </c>
    </row>
    <row r="12" spans="1:5" ht="15.75">
      <c r="A12" s="230" t="s">
        <v>193</v>
      </c>
      <c r="B12" s="231"/>
      <c r="C12" s="231"/>
      <c r="D12" s="231"/>
      <c r="E12" s="232"/>
    </row>
    <row r="13" spans="1:5" ht="47.25">
      <c r="A13" s="130" t="s">
        <v>194</v>
      </c>
      <c r="B13" s="233">
        <v>1</v>
      </c>
      <c r="C13" s="234" t="s">
        <v>139</v>
      </c>
      <c r="D13" s="235">
        <v>2863.449176602296</v>
      </c>
      <c r="E13" s="236">
        <f>D13/12/$H$9</f>
        <v>0.6736893413801751</v>
      </c>
    </row>
    <row r="14" spans="1:5" ht="47.25">
      <c r="A14" s="117" t="s">
        <v>195</v>
      </c>
      <c r="B14" s="237">
        <v>12</v>
      </c>
      <c r="C14" s="238" t="s">
        <v>154</v>
      </c>
      <c r="D14" s="239">
        <v>0</v>
      </c>
      <c r="E14" s="240">
        <f>D14/12/$H$9</f>
        <v>0</v>
      </c>
    </row>
    <row r="15" spans="1:5" ht="31.5">
      <c r="A15" s="117" t="s">
        <v>196</v>
      </c>
      <c r="B15" s="237">
        <v>2</v>
      </c>
      <c r="C15" s="238" t="s">
        <v>154</v>
      </c>
      <c r="D15" s="239">
        <v>0</v>
      </c>
      <c r="E15" s="240">
        <f>D15/12/$H$9</f>
        <v>0</v>
      </c>
    </row>
    <row r="16" spans="1:5" ht="31.5">
      <c r="A16" s="117" t="s">
        <v>197</v>
      </c>
      <c r="B16" s="237">
        <v>1</v>
      </c>
      <c r="C16" s="238" t="s">
        <v>154</v>
      </c>
      <c r="D16" s="241">
        <v>0</v>
      </c>
      <c r="E16" s="242">
        <f>D16/12/$H$9</f>
        <v>0</v>
      </c>
    </row>
    <row r="17" spans="1:5" ht="15.75">
      <c r="A17" s="243" t="s">
        <v>141</v>
      </c>
      <c r="B17" s="244"/>
      <c r="C17" s="244"/>
      <c r="D17" s="244"/>
      <c r="E17" s="245"/>
    </row>
    <row r="18" spans="1:5" ht="15.75">
      <c r="A18" s="130" t="s">
        <v>198</v>
      </c>
      <c r="B18" s="233">
        <v>4</v>
      </c>
      <c r="C18" s="234" t="s">
        <v>154</v>
      </c>
      <c r="D18" s="246">
        <v>0</v>
      </c>
      <c r="E18" s="240">
        <f>D18/12/$H$9</f>
        <v>0</v>
      </c>
    </row>
    <row r="19" spans="1:5" ht="15.75">
      <c r="A19" s="117" t="s">
        <v>199</v>
      </c>
      <c r="B19" s="247"/>
      <c r="C19" s="238" t="s">
        <v>139</v>
      </c>
      <c r="D19" s="239">
        <v>0</v>
      </c>
      <c r="E19" s="240">
        <f>D19/12/$H$9</f>
        <v>0</v>
      </c>
    </row>
    <row r="20" spans="1:5" ht="31.5">
      <c r="A20" s="144" t="s">
        <v>200</v>
      </c>
      <c r="B20" s="248">
        <v>1</v>
      </c>
      <c r="C20" s="249" t="s">
        <v>201</v>
      </c>
      <c r="D20" s="250">
        <v>1365.3996685689428</v>
      </c>
      <c r="E20" s="240">
        <f>D20/12/$H$9</f>
        <v>0.3212402758726103</v>
      </c>
    </row>
    <row r="21" spans="1:5" ht="15.75">
      <c r="A21" s="251" t="s">
        <v>202</v>
      </c>
      <c r="B21" s="252"/>
      <c r="C21" s="252"/>
      <c r="D21" s="253"/>
      <c r="E21" s="254"/>
    </row>
    <row r="22" spans="1:5" ht="94.5">
      <c r="A22" s="255" t="s">
        <v>203</v>
      </c>
      <c r="B22" s="256" t="s">
        <v>204</v>
      </c>
      <c r="C22" s="257"/>
      <c r="D22" s="258">
        <v>0</v>
      </c>
      <c r="E22" s="240">
        <f>D22/12/$H$9</f>
        <v>0</v>
      </c>
    </row>
    <row r="23" spans="1:8" ht="15.75">
      <c r="A23" s="259" t="s">
        <v>205</v>
      </c>
      <c r="B23" s="260" t="s">
        <v>201</v>
      </c>
      <c r="C23" s="261"/>
      <c r="D23" s="262">
        <v>2074.4961042495547</v>
      </c>
      <c r="E23" s="263">
        <f>D23/12/$H$9</f>
        <v>0.4880707943368988</v>
      </c>
      <c r="F23" s="264"/>
      <c r="G23" s="264"/>
      <c r="H23" s="264"/>
    </row>
    <row r="24" spans="1:5" ht="15.75">
      <c r="A24" s="265" t="s">
        <v>206</v>
      </c>
      <c r="B24" s="266"/>
      <c r="C24" s="266"/>
      <c r="D24" s="267"/>
      <c r="E24" s="268"/>
    </row>
    <row r="25" spans="1:5" ht="15.75">
      <c r="A25" s="269" t="s">
        <v>207</v>
      </c>
      <c r="B25" s="270"/>
      <c r="C25" s="271"/>
      <c r="D25" s="239"/>
      <c r="E25" s="272">
        <f>D25/12/$H$9</f>
        <v>0</v>
      </c>
    </row>
    <row r="26" spans="1:5" ht="31.5">
      <c r="A26" s="273" t="s">
        <v>208</v>
      </c>
      <c r="B26" s="274"/>
      <c r="C26" s="275"/>
      <c r="D26" s="239"/>
      <c r="E26" s="272">
        <f>D26/12/$H$9</f>
        <v>0</v>
      </c>
    </row>
    <row r="27" spans="1:5" ht="14.25">
      <c r="A27" s="276" t="s">
        <v>209</v>
      </c>
      <c r="B27" s="277"/>
      <c r="C27" s="277"/>
      <c r="D27" s="277"/>
      <c r="E27" s="278"/>
    </row>
    <row r="28" spans="1:5" ht="15.75">
      <c r="A28" s="279" t="s">
        <v>210</v>
      </c>
      <c r="B28" s="280"/>
      <c r="C28" s="280"/>
      <c r="D28" s="281">
        <f>D13+D14+D15+D16+D18+D19+D20+D22+D23+D25+D26</f>
        <v>6303.344949420794</v>
      </c>
      <c r="E28" s="282">
        <f>E13+E14+E15+E16+E18+E19+E20+E22+E23+E25+E26</f>
        <v>1.4830004115896842</v>
      </c>
    </row>
    <row r="30" ht="12.75">
      <c r="D30" s="283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2012-06-18T08:20:27Z</dcterms:modified>
  <cp:category/>
  <cp:version/>
  <cp:contentType/>
  <cp:contentStatus/>
</cp:coreProperties>
</file>