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<sst xmlns="http://schemas.openxmlformats.org/spreadsheetml/2006/main" count="289" uniqueCount="210">
  <si>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</si>
  <si>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</si>
  <si>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</si>
  <si>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</si>
  <si>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</si>
  <si>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</si>
  <si>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</si>
  <si>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</si>
  <si>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</si>
  <si>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</si>
  <si>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Николая Вилкова,13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</si>
  <si>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</si>
  <si>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</si>
  <si>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</si>
  <si>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</si>
  <si>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</si>
  <si>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</si>
  <si>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</si>
  <si>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</si>
  <si>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</si>
  <si>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</si>
  <si>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</si>
  <si>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</si>
  <si>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</si>
  <si>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</si>
  <si>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</si>
  <si>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</si>
  <si>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</si>
  <si>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</si>
  <si>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</si>
  <si>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</si>
  <si>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</si>
  <si>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</si>
  <si>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</si>
  <si>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</si>
  <si>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</si>
  <si>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</si>
  <si>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</si>
  <si>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</si>
  <si>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</si>
  <si>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</si>
  <si>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</si>
  <si>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</si>
  <si>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</si>
  <si>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</si>
  <si>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</si>
  <si>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</si>
  <si>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</si>
  <si>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</si>
  <si>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</si>
  <si>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</si>
  <si>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25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</si>
  <si>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</si>
  <si>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</si>
  <si>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</si>
  <si>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</si>
  <si>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</si>
  <si>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</si>
  <si>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</si>
  <si>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</si>
  <si>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</si>
  <si>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</si>
  <si>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</si>
  <si>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бутовые столбы,цоколь</t>
  </si>
  <si>
    <t>осадка,трещины</t>
  </si>
  <si>
    <t>2. Наружные и внутренние капитальные стены</t>
  </si>
  <si>
    <t>брусчатые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</si>
  <si>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</si>
  <si>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</si>
  <si>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</si>
  <si>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</si>
  <si>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</si>
  <si>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трещины в штукатурке</t>
  </si>
  <si>
    <t>междуэтажные</t>
  </si>
  <si>
    <t>подвальные</t>
  </si>
  <si>
    <t>(другое)</t>
  </si>
  <si>
    <t>5. Крыша</t>
  </si>
  <si>
    <t>шифер</t>
  </si>
  <si>
    <t>сколы, течь, трещины</t>
  </si>
  <si>
    <t>6. Полы</t>
  </si>
  <si>
    <t>дощатые окрашенные</t>
  </si>
  <si>
    <t>доски рассохлись,гниль</t>
  </si>
  <si>
    <t>7. Проемы</t>
  </si>
  <si>
    <t>окна</t>
  </si>
  <si>
    <t>двойные глухие, створные</t>
  </si>
  <si>
    <t>гниль в подоконниках</t>
  </si>
  <si>
    <t>двери</t>
  </si>
  <si>
    <t>простые филенчатые</t>
  </si>
  <si>
    <t>осадка</t>
  </si>
  <si>
    <t>8. Отделка</t>
  </si>
  <si>
    <t>внутренняя</t>
  </si>
  <si>
    <t xml:space="preserve"> штукатурка ,побелка, покраска</t>
  </si>
  <si>
    <t>трещины в штукатурке, утрата окраски</t>
  </si>
  <si>
    <t>наружная</t>
  </si>
  <si>
    <t>обшит ,окрашен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</si>
  <si>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</si>
  <si>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</si>
  <si>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</si>
  <si>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</si>
  <si>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</si>
  <si>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</si>
  <si>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</si>
  <si>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</si>
  <si>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</si>
  <si>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</si>
  <si>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</si>
  <si>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</si>
  <si>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</si>
  <si>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</si>
  <si>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</si>
  <si>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</si>
  <si>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</si>
  <si>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выгребная яма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</si>
  <si>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</si>
  <si>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</si>
  <si>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</si>
  <si>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</si>
  <si>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</si>
  <si>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</si>
  <si>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</si>
  <si>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</si>
  <si>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износ досок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</si>
  <si>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</si>
  <si>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</si>
  <si>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</si>
  <si>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</si>
  <si>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</si>
  <si>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</si>
  <si>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</si>
  <si>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</si>
  <si>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</si>
  <si>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</si>
  <si>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</si>
  <si>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</si>
  <si>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</si>
  <si>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</si>
  <si>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</si>
  <si>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</si>
  <si>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</si>
  <si>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</si>
  <si>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</si>
  <si>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</si>
  <si>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</si>
  <si>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</si>
  <si>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</si>
  <si>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</si>
  <si>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</si>
  <si>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</si>
  <si>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</si>
  <si>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</si>
  <si>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</si>
  <si>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</si>
  <si>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</si>
  <si>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</si>
  <si>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</si>
  <si>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</si>
  <si>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</si>
  <si>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</si>
  <si>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</si>
  <si>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</si>
  <si>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</si>
  <si>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</si>
  <si>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</si>
  <si>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</si>
  <si>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</si>
  <si>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</si>
  <si>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</si>
  <si>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</si>
  <si>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</si>
  <si>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</si>
  <si>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</si>
  <si>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</si>
  <si>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</si>
  <si>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</si>
  <si>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</si>
  <si>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</si>
  <si>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</si>
  <si>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</si>
  <si>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</si>
  <si>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</si>
  <si>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</si>
  <si>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</si>
  <si>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</si>
  <si>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</si>
  <si>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</si>
  <si>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</si>
  <si>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</si>
  <si>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</si>
  <si>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</si>
  <si>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</si>
  <si>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</si>
  <si>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</si>
  <si>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</si>
  <si>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</si>
  <si>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</si>
  <si>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</si>
  <si>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</si>
  <si>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</si>
  <si>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</si>
  <si>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</si>
  <si>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</si>
  <si>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</si>
  <si>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</si>
  <si>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</si>
  <si>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</si>
  <si>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</si>
  <si>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</si>
  <si>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</si>
  <si>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</si>
  <si>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 xml:space="preserve">по мере необходимости.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</si>
</sst>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vertical="top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181" fontId="12" fillId="4" borderId="8" xfId="0" applyNumberFormat="1" applyFont="1" applyFill="1" applyBorder="1" applyAlignment="1">
      <alignment horizontal="center" vertical="top" wrapText="1"/>
    </xf>
    <xf numFmtId="43" fontId="12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5" borderId="10" xfId="0" applyFont="1" applyFill="1" applyBorder="1" applyAlignment="1">
      <alignment vertical="top"/>
    </xf>
    <xf numFmtId="0" fontId="12" fillId="5" borderId="4" xfId="0" applyFont="1" applyFill="1" applyBorder="1" applyAlignment="1">
      <alignment vertical="top"/>
    </xf>
    <xf numFmtId="43" fontId="12" fillId="5" borderId="2" xfId="0" applyNumberFormat="1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12" fillId="5" borderId="15" xfId="0" applyFont="1" applyFill="1" applyBorder="1" applyAlignment="1">
      <alignment vertical="top"/>
    </xf>
    <xf numFmtId="181" fontId="12" fillId="5" borderId="8" xfId="0" applyNumberFormat="1" applyFont="1" applyFill="1" applyBorder="1" applyAlignment="1">
      <alignment/>
    </xf>
    <xf numFmtId="43" fontId="12" fillId="5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5" fillId="0" borderId="6" xfId="0" applyFont="1" applyFill="1" applyBorder="1" applyAlignment="1">
      <alignment horizontal="left" vertical="top" wrapText="1"/>
    </xf>
    <xf numFmtId="1" fontId="10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2" fillId="6" borderId="12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43" fontId="12" fillId="6" borderId="1" xfId="0" applyNumberFormat="1" applyFont="1" applyFill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12" fillId="6" borderId="15" xfId="0" applyFont="1" applyFill="1" applyBorder="1" applyAlignment="1">
      <alignment vertical="top"/>
    </xf>
    <xf numFmtId="181" fontId="12" fillId="6" borderId="8" xfId="0" applyNumberFormat="1" applyFont="1" applyFill="1" applyBorder="1" applyAlignment="1">
      <alignment/>
    </xf>
    <xf numFmtId="43" fontId="12" fillId="6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6" xfId="0" applyFont="1" applyFill="1" applyBorder="1" applyAlignment="1">
      <alignment horizontal="left" vertical="top" wrapText="1"/>
    </xf>
    <xf numFmtId="0" fontId="12" fillId="7" borderId="14" xfId="0" applyFont="1" applyFill="1" applyBorder="1" applyAlignment="1">
      <alignment vertical="top"/>
    </xf>
    <xf numFmtId="0" fontId="12" fillId="7" borderId="2" xfId="0" applyFont="1" applyFill="1" applyBorder="1" applyAlignment="1">
      <alignment horizontal="center" vertical="top"/>
    </xf>
    <xf numFmtId="43" fontId="12" fillId="7" borderId="2" xfId="0" applyNumberFormat="1" applyFont="1" applyFill="1" applyBorder="1" applyAlignment="1">
      <alignment horizontal="center" vertical="top"/>
    </xf>
    <xf numFmtId="0" fontId="12" fillId="7" borderId="15" xfId="0" applyFont="1" applyFill="1" applyBorder="1" applyAlignment="1">
      <alignment horizontal="center" vertical="top"/>
    </xf>
    <xf numFmtId="181" fontId="12" fillId="7" borderId="8" xfId="0" applyNumberFormat="1" applyFont="1" applyFill="1" applyBorder="1" applyAlignment="1">
      <alignment horizontal="center" vertical="top" wrapText="1"/>
    </xf>
    <xf numFmtId="43" fontId="12" fillId="7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3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2" fillId="8" borderId="14" xfId="0" applyFont="1" applyFill="1" applyBorder="1" applyAlignment="1">
      <alignment/>
    </xf>
    <xf numFmtId="0" fontId="12" fillId="8" borderId="2" xfId="0" applyFont="1" applyFill="1" applyBorder="1" applyAlignment="1">
      <alignment/>
    </xf>
    <xf numFmtId="43" fontId="12" fillId="8" borderId="2" xfId="0" applyNumberFormat="1" applyFont="1" applyFill="1" applyBorder="1" applyAlignment="1">
      <alignment/>
    </xf>
    <xf numFmtId="0" fontId="12" fillId="8" borderId="15" xfId="0" applyFont="1" applyFill="1" applyBorder="1" applyAlignment="1">
      <alignment/>
    </xf>
    <xf numFmtId="181" fontId="12" fillId="8" borderId="8" xfId="15" applyNumberFormat="1" applyFont="1" applyFill="1" applyBorder="1" applyAlignment="1">
      <alignment horizontal="center"/>
    </xf>
    <xf numFmtId="43" fontId="12" fillId="8" borderId="8" xfId="15" applyNumberFormat="1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1" fontId="12" fillId="0" borderId="8" xfId="0" applyNumberFormat="1" applyFont="1" applyFill="1" applyBorder="1" applyAlignment="1">
      <alignment horizontal="center" vertical="top" wrapText="1"/>
    </xf>
    <xf numFmtId="43" fontId="12" fillId="0" borderId="8" xfId="0" applyNumberFormat="1" applyFont="1" applyFill="1" applyBorder="1" applyAlignment="1">
      <alignment horizontal="center" vertical="top" wrapText="1"/>
    </xf>
    <xf numFmtId="43" fontId="12" fillId="8" borderId="8" xfId="15" applyNumberFormat="1" applyFont="1" applyFill="1" applyBorder="1" applyAlignment="1">
      <alignment horizontal="center"/>
    </xf>
    <xf numFmtId="43" fontId="3" fillId="8" borderId="8" xfId="15" applyNumberFormat="1" applyFont="1" applyFill="1" applyBorder="1" applyAlignment="1">
      <alignment/>
    </xf>
    <xf numFmtId="43" fontId="12" fillId="8" borderId="8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9" borderId="8" xfId="0" applyFont="1" applyFill="1" applyBorder="1" applyAlignment="1">
      <alignment/>
    </xf>
    <xf numFmtId="180" fontId="14" fillId="9" borderId="8" xfId="0" applyNumberFormat="1" applyFont="1" applyFill="1" applyBorder="1" applyAlignment="1">
      <alignment horizontal="left"/>
    </xf>
    <xf numFmtId="43" fontId="3" fillId="6" borderId="9" xfId="15" applyNumberFormat="1" applyFon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0" fontId="10" fillId="6" borderId="9" xfId="0" applyFont="1" applyFill="1" applyBorder="1" applyAlignment="1">
      <alignment/>
    </xf>
    <xf numFmtId="9" fontId="14" fillId="6" borderId="9" xfId="17" applyFont="1" applyFill="1" applyBorder="1" applyAlignment="1">
      <alignment/>
    </xf>
    <xf numFmtId="181" fontId="16" fillId="5" borderId="8" xfId="15" applyNumberFormat="1" applyFont="1" applyFill="1" applyBorder="1" applyAlignment="1">
      <alignment/>
    </xf>
    <xf numFmtId="43" fontId="3" fillId="5" borderId="8" xfId="15" applyNumberFormat="1" applyFont="1" applyFill="1" applyBorder="1" applyAlignment="1">
      <alignment/>
    </xf>
    <xf numFmtId="2" fontId="15" fillId="5" borderId="8" xfId="0" applyNumberFormat="1" applyFont="1" applyFill="1" applyBorder="1" applyAlignment="1">
      <alignment/>
    </xf>
    <xf numFmtId="0" fontId="10" fillId="5" borderId="8" xfId="0" applyFont="1" applyFill="1" applyBorder="1" applyAlignment="1">
      <alignment/>
    </xf>
    <xf numFmtId="9" fontId="14" fillId="5" borderId="8" xfId="17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17" applyFont="1" applyFill="1" applyBorder="1" applyAlignment="1">
      <alignment/>
    </xf>
    <xf numFmtId="0" fontId="12" fillId="10" borderId="8" xfId="0" applyFont="1" applyFill="1" applyBorder="1" applyAlignment="1">
      <alignment/>
    </xf>
    <xf numFmtId="9" fontId="12" fillId="10" borderId="8" xfId="17" applyFont="1" applyFill="1" applyBorder="1" applyAlignment="1">
      <alignment/>
    </xf>
    <xf numFmtId="2" fontId="13" fillId="4" borderId="8" xfId="0" applyNumberFormat="1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7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3" fillId="6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2" fillId="8" borderId="14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9" fillId="0" borderId="8" xfId="0" applyNumberFormat="1" applyFont="1" applyFill="1" applyBorder="1" applyAlignment="1">
      <alignment/>
    </xf>
    <xf numFmtId="2" fontId="19" fillId="0" borderId="8" xfId="0" applyNumberFormat="1" applyFont="1" applyFill="1" applyBorder="1" applyAlignment="1">
      <alignment/>
    </xf>
    <xf numFmtId="9" fontId="0" fillId="0" borderId="0" xfId="17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0;&#1082;&#1086;&#1083;&#1072;&#1103;%20&#1042;&#1080;&#1083;&#1082;&#1086;&#1074;&#1072;%2013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52">
      <selection activeCell="A1" sqref="A1:C97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" t="s">
        <v>0</v>
      </c>
      <c r="C1" s="2"/>
    </row>
    <row r="2" spans="1:3" ht="15.75">
      <c r="A2" s="1"/>
      <c r="B2" s="3" t="s">
        <v>1</v>
      </c>
      <c r="C2" s="3"/>
    </row>
    <row r="3" spans="1:3" ht="15.75">
      <c r="A3" s="1"/>
      <c r="B3" s="4" t="s">
        <v>2</v>
      </c>
      <c r="C3" s="4"/>
    </row>
    <row r="4" spans="1:3" ht="15.75">
      <c r="A4" s="5"/>
      <c r="B4" s="6"/>
      <c r="C4" s="5" t="s">
        <v>3</v>
      </c>
    </row>
    <row r="5" spans="1:3" ht="15.75">
      <c r="A5" s="5"/>
      <c r="B5" s="7" t="s">
        <v>4</v>
      </c>
      <c r="C5" s="5"/>
    </row>
    <row r="6" spans="1:3" ht="15.75">
      <c r="A6" s="5"/>
      <c r="B6" s="8" t="s">
        <v>5</v>
      </c>
      <c r="C6" s="9"/>
    </row>
    <row r="7" spans="1:3" ht="15.75">
      <c r="A7" s="3" t="s">
        <v>6</v>
      </c>
      <c r="B7" s="3"/>
      <c r="C7" s="3"/>
    </row>
    <row r="8" spans="1:3" ht="15.75">
      <c r="A8" s="10" t="s">
        <v>7</v>
      </c>
      <c r="B8" s="10"/>
      <c r="C8" s="10"/>
    </row>
    <row r="9" spans="1:3" ht="15.75">
      <c r="A9" s="3" t="s">
        <v>8</v>
      </c>
      <c r="B9" s="3"/>
      <c r="C9" s="3"/>
    </row>
    <row r="10" spans="1:3" ht="15.75">
      <c r="A10" s="11" t="s">
        <v>9</v>
      </c>
      <c r="B10" s="12" t="s">
        <v>10</v>
      </c>
      <c r="C10" s="11"/>
    </row>
    <row r="11" spans="1:3" ht="31.5">
      <c r="A11" s="13" t="s">
        <v>11</v>
      </c>
      <c r="B11" s="14"/>
      <c r="C11" s="14"/>
    </row>
    <row r="12" spans="1:3" ht="15.75">
      <c r="A12" s="1" t="s">
        <v>12</v>
      </c>
      <c r="B12" s="14" t="s">
        <v>13</v>
      </c>
      <c r="C12" s="11"/>
    </row>
    <row r="13" spans="1:3" ht="15.75">
      <c r="A13" s="11" t="s">
        <v>14</v>
      </c>
      <c r="B13" s="15">
        <v>1957</v>
      </c>
      <c r="C13" s="5"/>
    </row>
    <row r="14" spans="1:3" ht="15.75">
      <c r="A14" s="16" t="s">
        <v>15</v>
      </c>
      <c r="B14" s="16"/>
      <c r="C14" s="17">
        <v>0.42</v>
      </c>
    </row>
    <row r="15" spans="1:3" ht="15.75">
      <c r="A15" s="11" t="s">
        <v>16</v>
      </c>
      <c r="B15" s="17"/>
      <c r="C15" s="18"/>
    </row>
    <row r="16" spans="1:3" ht="15.75">
      <c r="A16" s="11" t="s">
        <v>17</v>
      </c>
      <c r="B16" s="19">
        <v>1974</v>
      </c>
      <c r="C16" s="11"/>
    </row>
    <row r="17" spans="1:3" ht="47.25">
      <c r="A17" s="13" t="s">
        <v>18</v>
      </c>
      <c r="B17" s="15" t="s">
        <v>19</v>
      </c>
      <c r="C17" s="5"/>
    </row>
    <row r="18" spans="1:3" ht="15.75">
      <c r="A18" s="11" t="s">
        <v>20</v>
      </c>
      <c r="B18" s="20">
        <v>2</v>
      </c>
      <c r="C18" s="5"/>
    </row>
    <row r="19" spans="1:3" ht="15.75">
      <c r="A19" s="11" t="s">
        <v>21</v>
      </c>
      <c r="B19" s="15" t="s">
        <v>19</v>
      </c>
      <c r="C19" s="5"/>
    </row>
    <row r="20" spans="1:3" ht="15.75">
      <c r="A20" s="11" t="s">
        <v>22</v>
      </c>
      <c r="B20" s="15" t="s">
        <v>19</v>
      </c>
      <c r="C20" s="5"/>
    </row>
    <row r="21" spans="1:3" ht="15.75">
      <c r="A21" s="11" t="s">
        <v>23</v>
      </c>
      <c r="B21" s="15" t="s">
        <v>19</v>
      </c>
      <c r="C21" s="5"/>
    </row>
    <row r="22" spans="1:3" ht="15.75">
      <c r="A22" s="11" t="s">
        <v>24</v>
      </c>
      <c r="B22" s="15" t="s">
        <v>19</v>
      </c>
      <c r="C22" s="5"/>
    </row>
    <row r="23" spans="1:3" ht="15.75">
      <c r="A23" s="11" t="s">
        <v>25</v>
      </c>
      <c r="B23" s="15">
        <v>8</v>
      </c>
      <c r="C23" s="5"/>
    </row>
    <row r="24" spans="1:3" ht="15.75">
      <c r="A24" s="4" t="s">
        <v>26</v>
      </c>
      <c r="B24" s="4"/>
      <c r="C24" s="21" t="s">
        <v>19</v>
      </c>
    </row>
    <row r="25" spans="1:3" ht="15.75">
      <c r="A25" s="4" t="s">
        <v>27</v>
      </c>
      <c r="B25" s="4"/>
      <c r="C25" s="22" t="s">
        <v>19</v>
      </c>
    </row>
    <row r="26" spans="1:3" ht="15.75">
      <c r="A26" s="4" t="s">
        <v>28</v>
      </c>
      <c r="B26" s="4"/>
      <c r="C26" s="21" t="s">
        <v>19</v>
      </c>
    </row>
    <row r="27" spans="1:3" ht="15.75">
      <c r="A27" s="11" t="s">
        <v>29</v>
      </c>
      <c r="B27" s="14">
        <v>1380</v>
      </c>
      <c r="C27" s="23" t="s">
        <v>30</v>
      </c>
    </row>
    <row r="28" spans="1:3" ht="15.75">
      <c r="A28" s="11" t="s">
        <v>31</v>
      </c>
      <c r="B28" s="11"/>
      <c r="C28" s="11"/>
    </row>
    <row r="29" spans="1:3" ht="15.75">
      <c r="A29" s="24" t="s">
        <v>32</v>
      </c>
      <c r="B29" s="11"/>
      <c r="C29" s="11"/>
    </row>
    <row r="30" spans="1:3" ht="15.75">
      <c r="A30" s="24" t="s">
        <v>33</v>
      </c>
      <c r="B30" s="25">
        <v>359</v>
      </c>
      <c r="C30" s="14" t="s">
        <v>34</v>
      </c>
    </row>
    <row r="31" spans="1:3" ht="15.75">
      <c r="A31" s="24" t="s">
        <v>35</v>
      </c>
      <c r="B31" s="23">
        <v>359</v>
      </c>
      <c r="C31" s="23" t="s">
        <v>34</v>
      </c>
    </row>
    <row r="32" spans="1:3" ht="15.75">
      <c r="A32" s="26" t="s">
        <v>36</v>
      </c>
      <c r="B32" s="23">
        <v>223.5</v>
      </c>
      <c r="C32" s="23" t="s">
        <v>34</v>
      </c>
    </row>
    <row r="33" spans="1:3" ht="47.25">
      <c r="A33" s="27" t="s">
        <v>37</v>
      </c>
      <c r="B33" s="28">
        <v>0</v>
      </c>
      <c r="C33" s="23" t="s">
        <v>34</v>
      </c>
    </row>
    <row r="34" spans="1:3" ht="47.25">
      <c r="A34" s="27" t="s">
        <v>38</v>
      </c>
      <c r="B34" s="28">
        <v>0</v>
      </c>
      <c r="C34" s="23" t="s">
        <v>34</v>
      </c>
    </row>
    <row r="35" spans="1:3" ht="15.75">
      <c r="A35" s="11" t="s">
        <v>39</v>
      </c>
      <c r="B35" s="23">
        <v>1</v>
      </c>
      <c r="C35" s="23" t="s">
        <v>40</v>
      </c>
    </row>
    <row r="36" spans="1:3" ht="31.5">
      <c r="A36" s="13" t="s">
        <v>41</v>
      </c>
      <c r="B36" s="23">
        <v>35.1</v>
      </c>
      <c r="C36" s="23" t="s">
        <v>34</v>
      </c>
    </row>
    <row r="37" spans="1:3" ht="15.75">
      <c r="A37" s="11" t="s">
        <v>42</v>
      </c>
      <c r="B37" s="28">
        <v>0</v>
      </c>
      <c r="C37" s="23" t="s">
        <v>34</v>
      </c>
    </row>
    <row r="38" spans="1:3" ht="47.25">
      <c r="A38" s="29" t="s">
        <v>43</v>
      </c>
      <c r="B38" s="30">
        <v>0</v>
      </c>
      <c r="C38" s="11" t="s">
        <v>34</v>
      </c>
    </row>
    <row r="39" spans="1:3" ht="31.5">
      <c r="A39" s="31" t="s">
        <v>44</v>
      </c>
      <c r="B39" s="32">
        <v>855.8</v>
      </c>
      <c r="C39" s="33"/>
    </row>
    <row r="40" spans="1:3" ht="15.75">
      <c r="A40" s="34" t="s">
        <v>45</v>
      </c>
      <c r="B40" s="30">
        <v>50.6</v>
      </c>
      <c r="C40" s="35" t="s">
        <v>34</v>
      </c>
    </row>
    <row r="41" spans="1:3" ht="15.75">
      <c r="A41" s="36" t="s">
        <v>46</v>
      </c>
      <c r="B41" s="30"/>
      <c r="C41" s="35" t="s">
        <v>34</v>
      </c>
    </row>
    <row r="42" spans="1:3" ht="15.75">
      <c r="A42" s="34" t="s">
        <v>47</v>
      </c>
      <c r="B42" s="30">
        <v>263.6</v>
      </c>
      <c r="C42" s="35" t="s">
        <v>34</v>
      </c>
    </row>
    <row r="43" spans="1:3" ht="15.75">
      <c r="A43" s="24" t="s">
        <v>48</v>
      </c>
      <c r="B43" s="25">
        <v>541.6</v>
      </c>
      <c r="C43" s="37" t="s">
        <v>34</v>
      </c>
    </row>
    <row r="44" spans="1:3" ht="15.75">
      <c r="A44" s="1" t="s">
        <v>49</v>
      </c>
      <c r="B44" s="38"/>
      <c r="C44" s="38"/>
    </row>
    <row r="45" spans="1:3" ht="15.75">
      <c r="A45" s="1" t="s">
        <v>50</v>
      </c>
      <c r="B45" s="39" t="s">
        <v>51</v>
      </c>
      <c r="C45" s="38" t="s">
        <v>52</v>
      </c>
    </row>
    <row r="46" spans="1:3" ht="15.75">
      <c r="A46" s="1" t="s">
        <v>53</v>
      </c>
      <c r="B46" s="40">
        <v>241</v>
      </c>
      <c r="C46" s="14" t="s">
        <v>34</v>
      </c>
    </row>
    <row r="47" spans="1:3" ht="15.75">
      <c r="A47" s="41" t="s">
        <v>54</v>
      </c>
      <c r="B47" s="42"/>
      <c r="C47" s="11"/>
    </row>
    <row r="48" spans="1:3" ht="15.75">
      <c r="A48" s="43" t="s">
        <v>55</v>
      </c>
      <c r="B48" s="44"/>
      <c r="C48" s="11"/>
    </row>
    <row r="49" spans="1:3" ht="15.75">
      <c r="A49" s="43" t="s">
        <v>56</v>
      </c>
      <c r="B49" s="45">
        <v>241</v>
      </c>
      <c r="C49" s="11"/>
    </row>
    <row r="50" spans="1:3" ht="15.75">
      <c r="A50" s="43" t="s">
        <v>57</v>
      </c>
      <c r="B50" s="44"/>
      <c r="C50" s="11"/>
    </row>
    <row r="51" spans="1:3" ht="15.75">
      <c r="A51" s="3" t="s">
        <v>58</v>
      </c>
      <c r="B51" s="3"/>
      <c r="C51" s="3"/>
    </row>
    <row r="52" spans="1:3" ht="15.75">
      <c r="A52" s="1"/>
      <c r="B52" s="5"/>
      <c r="C52" s="5"/>
    </row>
    <row r="53" spans="1:3" ht="110.25">
      <c r="A53" s="46" t="s">
        <v>59</v>
      </c>
      <c r="B53" s="46" t="s">
        <v>60</v>
      </c>
      <c r="C53" s="46" t="s">
        <v>61</v>
      </c>
    </row>
    <row r="54" spans="1:3" ht="31.5">
      <c r="A54" s="47" t="s">
        <v>62</v>
      </c>
      <c r="B54" s="48" t="s">
        <v>63</v>
      </c>
      <c r="C54" s="49" t="s">
        <v>64</v>
      </c>
    </row>
    <row r="55" spans="1:3" ht="15.75">
      <c r="A55" s="47" t="s">
        <v>65</v>
      </c>
      <c r="B55" s="48" t="s">
        <v>66</v>
      </c>
      <c r="C55" s="50" t="s">
        <v>64</v>
      </c>
    </row>
    <row r="56" spans="1:3" ht="15.75">
      <c r="A56" s="51" t="s">
        <v>67</v>
      </c>
      <c r="B56" s="52" t="s">
        <v>68</v>
      </c>
      <c r="C56" s="49"/>
    </row>
    <row r="57" spans="1:3" ht="15.75">
      <c r="A57" s="53" t="s">
        <v>69</v>
      </c>
      <c r="B57" s="54"/>
      <c r="C57" s="55"/>
    </row>
    <row r="58" spans="1:3" ht="31.5">
      <c r="A58" s="56" t="s">
        <v>70</v>
      </c>
      <c r="B58" s="57" t="s">
        <v>71</v>
      </c>
      <c r="C58" s="58" t="s">
        <v>72</v>
      </c>
    </row>
    <row r="59" spans="1:3" ht="15.75">
      <c r="A59" s="56" t="s">
        <v>73</v>
      </c>
      <c r="B59" s="59"/>
      <c r="C59" s="58"/>
    </row>
    <row r="60" spans="1:3" ht="15.75">
      <c r="A60" s="56" t="s">
        <v>74</v>
      </c>
      <c r="B60" s="59"/>
      <c r="C60" s="58"/>
    </row>
    <row r="61" spans="1:3" ht="15.75">
      <c r="A61" s="60" t="s">
        <v>75</v>
      </c>
      <c r="B61" s="61"/>
      <c r="C61" s="62"/>
    </row>
    <row r="62" spans="1:3" ht="31.5">
      <c r="A62" s="63" t="s">
        <v>76</v>
      </c>
      <c r="B62" s="64" t="s">
        <v>77</v>
      </c>
      <c r="C62" s="65" t="s">
        <v>78</v>
      </c>
    </row>
    <row r="63" spans="1:3" ht="47.25">
      <c r="A63" s="66" t="s">
        <v>79</v>
      </c>
      <c r="B63" s="48" t="s">
        <v>80</v>
      </c>
      <c r="C63" s="67" t="s">
        <v>81</v>
      </c>
    </row>
    <row r="64" spans="1:3" ht="15.75">
      <c r="A64" s="53" t="s">
        <v>82</v>
      </c>
      <c r="B64" s="68"/>
      <c r="C64" s="69"/>
    </row>
    <row r="65" spans="1:3" ht="31.5">
      <c r="A65" s="70" t="s">
        <v>83</v>
      </c>
      <c r="B65" s="71" t="s">
        <v>84</v>
      </c>
      <c r="C65" s="72" t="s">
        <v>85</v>
      </c>
    </row>
    <row r="66" spans="1:3" ht="31.5">
      <c r="A66" s="73" t="s">
        <v>86</v>
      </c>
      <c r="B66" s="74" t="s">
        <v>87</v>
      </c>
      <c r="C66" s="75" t="s">
        <v>88</v>
      </c>
    </row>
    <row r="67" spans="1:3" ht="15.75">
      <c r="A67" s="76" t="s">
        <v>75</v>
      </c>
      <c r="B67" s="77"/>
      <c r="C67" s="65"/>
    </row>
    <row r="68" spans="1:3" ht="15.75">
      <c r="A68" s="53" t="s">
        <v>89</v>
      </c>
      <c r="B68" s="68"/>
      <c r="C68" s="69"/>
    </row>
    <row r="69" spans="1:3" ht="38.25">
      <c r="A69" s="73" t="s">
        <v>90</v>
      </c>
      <c r="B69" s="78" t="s">
        <v>91</v>
      </c>
      <c r="C69" s="79" t="s">
        <v>92</v>
      </c>
    </row>
    <row r="70" spans="1:3" ht="15.75">
      <c r="A70" s="70" t="s">
        <v>93</v>
      </c>
      <c r="B70" s="78" t="s">
        <v>94</v>
      </c>
      <c r="C70" s="80"/>
    </row>
    <row r="71" spans="1:3" ht="15.75">
      <c r="A71" s="73" t="s">
        <v>75</v>
      </c>
      <c r="B71" s="74"/>
      <c r="C71" s="65"/>
    </row>
    <row r="72" spans="1:3" ht="31.5">
      <c r="A72" s="53" t="s">
        <v>95</v>
      </c>
      <c r="B72" s="68"/>
      <c r="C72" s="69"/>
    </row>
    <row r="73" spans="1:3" ht="15.75">
      <c r="A73" s="73" t="s">
        <v>96</v>
      </c>
      <c r="B73" s="81" t="s">
        <v>19</v>
      </c>
      <c r="C73" s="75"/>
    </row>
    <row r="74" spans="1:3" ht="15.75">
      <c r="A74" s="73" t="s">
        <v>97</v>
      </c>
      <c r="B74" s="74" t="s">
        <v>98</v>
      </c>
      <c r="C74" s="75"/>
    </row>
    <row r="75" spans="1:3" ht="15.75">
      <c r="A75" s="73" t="s">
        <v>99</v>
      </c>
      <c r="B75" s="74" t="s">
        <v>19</v>
      </c>
      <c r="C75" s="75"/>
    </row>
    <row r="76" spans="1:3" ht="15.75">
      <c r="A76" s="73" t="s">
        <v>100</v>
      </c>
      <c r="B76" s="74" t="s">
        <v>98</v>
      </c>
      <c r="C76" s="75"/>
    </row>
    <row r="77" spans="1:3" ht="15.75">
      <c r="A77" s="73" t="s">
        <v>101</v>
      </c>
      <c r="B77" s="74" t="s">
        <v>19</v>
      </c>
      <c r="C77" s="75"/>
    </row>
    <row r="78" spans="1:3" ht="15.75">
      <c r="A78" s="73" t="s">
        <v>102</v>
      </c>
      <c r="B78" s="74" t="s">
        <v>19</v>
      </c>
      <c r="C78" s="75"/>
    </row>
    <row r="79" spans="1:3" ht="15.75">
      <c r="A79" s="73" t="s">
        <v>103</v>
      </c>
      <c r="B79" s="74" t="s">
        <v>19</v>
      </c>
      <c r="C79" s="75"/>
    </row>
    <row r="80" spans="1:3" ht="15.75">
      <c r="A80" s="73" t="s">
        <v>104</v>
      </c>
      <c r="B80" s="74" t="s">
        <v>19</v>
      </c>
      <c r="C80" s="75"/>
    </row>
    <row r="81" spans="1:3" ht="15.75">
      <c r="A81" s="76" t="s">
        <v>105</v>
      </c>
      <c r="B81" s="74"/>
      <c r="C81" s="75"/>
    </row>
    <row r="82" spans="1:3" ht="47.25">
      <c r="A82" s="53" t="s">
        <v>106</v>
      </c>
      <c r="B82" s="68"/>
      <c r="C82" s="69"/>
    </row>
    <row r="83" spans="1:3" ht="15.75">
      <c r="A83" s="73" t="s">
        <v>107</v>
      </c>
      <c r="B83" s="74" t="s">
        <v>98</v>
      </c>
      <c r="C83" s="75"/>
    </row>
    <row r="84" spans="1:3" ht="15.75">
      <c r="A84" s="73" t="s">
        <v>108</v>
      </c>
      <c r="B84" s="74" t="s">
        <v>98</v>
      </c>
      <c r="C84" s="75"/>
    </row>
    <row r="85" spans="1:3" ht="15.75">
      <c r="A85" s="73" t="s">
        <v>109</v>
      </c>
      <c r="B85" s="74" t="s">
        <v>19</v>
      </c>
      <c r="C85" s="75" t="s">
        <v>110</v>
      </c>
    </row>
    <row r="86" spans="1:3" ht="15.75">
      <c r="A86" s="73" t="s">
        <v>111</v>
      </c>
      <c r="B86" s="74" t="s">
        <v>112</v>
      </c>
      <c r="C86" s="75"/>
    </row>
    <row r="87" spans="1:3" ht="15.75">
      <c r="A87" s="73" t="s">
        <v>113</v>
      </c>
      <c r="B87" s="74" t="s">
        <v>19</v>
      </c>
      <c r="C87" s="75"/>
    </row>
    <row r="88" spans="1:3" ht="15.75">
      <c r="A88" s="73" t="s">
        <v>114</v>
      </c>
      <c r="B88" s="74" t="s">
        <v>115</v>
      </c>
      <c r="C88" s="75"/>
    </row>
    <row r="89" spans="1:3" ht="15.75">
      <c r="A89" s="73" t="s">
        <v>116</v>
      </c>
      <c r="B89" s="74" t="s">
        <v>19</v>
      </c>
      <c r="C89" s="75"/>
    </row>
    <row r="90" spans="1:3" ht="15.75">
      <c r="A90" s="73" t="s">
        <v>117</v>
      </c>
      <c r="B90" s="74" t="s">
        <v>19</v>
      </c>
      <c r="C90" s="75"/>
    </row>
    <row r="91" spans="1:3" ht="15.75">
      <c r="A91" s="73" t="s">
        <v>118</v>
      </c>
      <c r="B91" s="74" t="s">
        <v>19</v>
      </c>
      <c r="C91" s="75"/>
    </row>
    <row r="92" spans="1:3" ht="15.75">
      <c r="A92" s="82" t="s">
        <v>75</v>
      </c>
      <c r="B92" s="77"/>
      <c r="C92" s="83"/>
    </row>
    <row r="93" spans="1:3" ht="15.75">
      <c r="A93" s="84" t="s">
        <v>119</v>
      </c>
      <c r="B93" s="48" t="s">
        <v>120</v>
      </c>
      <c r="C93" s="50" t="s">
        <v>121</v>
      </c>
    </row>
    <row r="94" spans="1:3" ht="31.5">
      <c r="A94" s="85" t="s">
        <v>122</v>
      </c>
      <c r="B94" s="5"/>
      <c r="C94" s="5" t="s">
        <v>123</v>
      </c>
    </row>
    <row r="95" spans="1:3" ht="15.75">
      <c r="A95" s="8" t="s">
        <v>124</v>
      </c>
      <c r="B95" s="5"/>
      <c r="C95" s="5"/>
    </row>
    <row r="96" spans="1:3" ht="15.75">
      <c r="A96" s="1"/>
      <c r="B96" s="5"/>
      <c r="C96" s="5"/>
    </row>
    <row r="97" spans="1:3" ht="15.75">
      <c r="A97" s="1" t="s">
        <v>125</v>
      </c>
      <c r="B97" s="5"/>
      <c r="C97" s="5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6">
      <selection activeCell="C21" sqref="C21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2" ht="15" customHeight="1">
      <c r="A1" s="86"/>
      <c r="B1" s="87"/>
      <c r="C1" s="86"/>
      <c r="D1" s="2" t="s">
        <v>126</v>
      </c>
      <c r="E1" s="2"/>
      <c r="F1" s="86"/>
      <c r="G1" s="86"/>
      <c r="H1" s="86"/>
      <c r="I1" s="88"/>
      <c r="J1" s="88"/>
      <c r="K1" s="86"/>
      <c r="L1" s="86"/>
    </row>
    <row r="2" spans="1:12" ht="15.75">
      <c r="A2" s="87"/>
      <c r="B2" s="87"/>
      <c r="C2" s="89" t="s">
        <v>1</v>
      </c>
      <c r="D2" s="89"/>
      <c r="E2" s="87"/>
      <c r="F2" s="87"/>
      <c r="G2" s="87"/>
      <c r="H2" s="86"/>
      <c r="I2" s="88"/>
      <c r="J2" s="88"/>
      <c r="K2" s="86"/>
      <c r="L2" s="86"/>
    </row>
    <row r="3" spans="1:12" ht="15.75" customHeight="1">
      <c r="A3" s="87"/>
      <c r="B3" s="86"/>
      <c r="C3" s="90" t="s">
        <v>2</v>
      </c>
      <c r="D3" s="90"/>
      <c r="E3" s="87"/>
      <c r="F3" s="87"/>
      <c r="G3" s="87"/>
      <c r="H3" s="86"/>
      <c r="I3" s="88"/>
      <c r="J3" s="88"/>
      <c r="K3" s="86"/>
      <c r="L3" s="86"/>
    </row>
    <row r="4" spans="1:12" ht="15.75">
      <c r="A4" s="87"/>
      <c r="B4" s="87"/>
      <c r="C4" s="91"/>
      <c r="D4" s="92" t="s">
        <v>3</v>
      </c>
      <c r="E4" s="93"/>
      <c r="F4" s="87"/>
      <c r="G4" s="87"/>
      <c r="H4" s="86"/>
      <c r="I4" s="88"/>
      <c r="J4" s="88"/>
      <c r="K4" s="86"/>
      <c r="L4" s="86"/>
    </row>
    <row r="5" spans="1:12" ht="15.75">
      <c r="A5" s="87"/>
      <c r="B5" s="87"/>
      <c r="C5" s="94" t="s">
        <v>127</v>
      </c>
      <c r="D5" s="92"/>
      <c r="E5" s="95"/>
      <c r="F5" s="87"/>
      <c r="G5" s="87"/>
      <c r="H5" s="86"/>
      <c r="I5" s="88"/>
      <c r="J5" s="88"/>
      <c r="K5" s="86"/>
      <c r="L5" s="86"/>
    </row>
    <row r="6" spans="1:12" ht="15">
      <c r="A6" s="87"/>
      <c r="B6" s="87"/>
      <c r="C6" s="7" t="s">
        <v>4</v>
      </c>
      <c r="D6" s="96"/>
      <c r="E6" s="97"/>
      <c r="F6" s="87"/>
      <c r="G6" s="87"/>
      <c r="H6" s="86"/>
      <c r="I6" s="88"/>
      <c r="J6" s="88"/>
      <c r="K6" s="86"/>
      <c r="L6" s="86"/>
    </row>
    <row r="7" spans="1:12" ht="15">
      <c r="A7" s="87"/>
      <c r="B7" s="87"/>
      <c r="C7" s="8" t="s">
        <v>5</v>
      </c>
      <c r="D7" s="98"/>
      <c r="E7" s="97"/>
      <c r="F7" s="87"/>
      <c r="G7" s="87"/>
      <c r="H7" s="86"/>
      <c r="I7" s="88"/>
      <c r="J7" s="88"/>
      <c r="K7" s="86"/>
      <c r="L7" s="86"/>
    </row>
    <row r="8" spans="1:12" ht="15.75">
      <c r="A8" s="89" t="s">
        <v>128</v>
      </c>
      <c r="B8" s="89"/>
      <c r="C8" s="89"/>
      <c r="D8" s="89"/>
      <c r="E8" s="89"/>
      <c r="F8" s="99"/>
      <c r="G8" s="99"/>
      <c r="H8" s="100"/>
      <c r="I8" s="101"/>
      <c r="J8" s="88"/>
      <c r="K8" s="100"/>
      <c r="L8" s="100"/>
    </row>
    <row r="9" spans="1:12" ht="15.75" customHeight="1">
      <c r="A9" s="102" t="s">
        <v>129</v>
      </c>
      <c r="B9" s="102"/>
      <c r="C9" s="102"/>
      <c r="D9" s="102"/>
      <c r="E9" s="102"/>
      <c r="F9" s="99"/>
      <c r="G9" s="99"/>
      <c r="H9" s="100"/>
      <c r="I9" s="101"/>
      <c r="J9" s="88"/>
      <c r="K9" s="100"/>
      <c r="L9" s="100"/>
    </row>
    <row r="10" spans="1:12" ht="15.75">
      <c r="A10" s="103"/>
      <c r="B10" s="103"/>
      <c r="C10" s="100"/>
      <c r="D10" s="103" t="s">
        <v>10</v>
      </c>
      <c r="E10" s="103"/>
      <c r="F10" s="99"/>
      <c r="G10" s="104">
        <v>359</v>
      </c>
      <c r="H10" s="105">
        <v>223.5</v>
      </c>
      <c r="I10" s="101"/>
      <c r="J10" s="88"/>
      <c r="K10" s="100"/>
      <c r="L10" s="100"/>
    </row>
    <row r="11" spans="1:12" ht="110.25">
      <c r="A11" s="106"/>
      <c r="B11" s="107" t="s">
        <v>130</v>
      </c>
      <c r="C11" s="108"/>
      <c r="D11" s="109" t="s">
        <v>131</v>
      </c>
      <c r="E11" s="109" t="s">
        <v>132</v>
      </c>
      <c r="F11" s="109" t="s">
        <v>133</v>
      </c>
      <c r="G11" s="110"/>
      <c r="H11" s="111"/>
      <c r="I11" s="112" t="s">
        <v>134</v>
      </c>
      <c r="J11" s="88"/>
      <c r="K11" s="111"/>
      <c r="L11" s="111"/>
    </row>
    <row r="12" spans="1:12" ht="15">
      <c r="A12" s="113" t="s">
        <v>135</v>
      </c>
      <c r="B12" s="114"/>
      <c r="C12" s="114"/>
      <c r="D12" s="115"/>
      <c r="E12" s="115"/>
      <c r="F12" s="116"/>
      <c r="G12" s="117">
        <f>SUM(D13:D13)</f>
        <v>0</v>
      </c>
      <c r="H12" s="118">
        <f>F13</f>
        <v>0</v>
      </c>
      <c r="I12" s="88"/>
      <c r="J12" s="88"/>
      <c r="K12" s="86"/>
      <c r="L12" s="86"/>
    </row>
    <row r="13" spans="1:12" ht="31.5">
      <c r="A13" s="119" t="s">
        <v>136</v>
      </c>
      <c r="B13" s="120"/>
      <c r="C13" s="121" t="s">
        <v>137</v>
      </c>
      <c r="D13" s="122">
        <v>0</v>
      </c>
      <c r="E13" s="122">
        <f>D13/$G$10/12</f>
        <v>0</v>
      </c>
      <c r="F13" s="123">
        <f>D13/$H$10/12</f>
        <v>0</v>
      </c>
      <c r="G13" s="124"/>
      <c r="H13" s="86"/>
      <c r="I13" s="88">
        <v>0.81</v>
      </c>
      <c r="J13" s="88" t="s">
        <v>138</v>
      </c>
      <c r="K13" s="86"/>
      <c r="L13" s="86"/>
    </row>
    <row r="14" spans="1:12" ht="15">
      <c r="A14" s="125" t="s">
        <v>139</v>
      </c>
      <c r="B14" s="126"/>
      <c r="C14" s="126"/>
      <c r="D14" s="127"/>
      <c r="E14" s="128"/>
      <c r="F14" s="129"/>
      <c r="G14" s="130">
        <f>SUM(D15:D22)</f>
        <v>30313.08064114984</v>
      </c>
      <c r="H14" s="131">
        <f>SUM(F15:F22)</f>
        <v>11.302416346439166</v>
      </c>
      <c r="I14" s="88"/>
      <c r="J14" s="88"/>
      <c r="K14" s="86"/>
      <c r="L14" s="86"/>
    </row>
    <row r="15" spans="1:12" ht="31.5">
      <c r="A15" s="132" t="s">
        <v>140</v>
      </c>
      <c r="B15" s="133">
        <v>2</v>
      </c>
      <c r="C15" s="134" t="s">
        <v>137</v>
      </c>
      <c r="D15" s="135">
        <v>1926.9132004570858</v>
      </c>
      <c r="E15" s="136">
        <f aca="true" t="shared" si="0" ref="E15:E22">D15/$G$10/12</f>
        <v>0.4472871867356281</v>
      </c>
      <c r="F15" s="137">
        <f aca="true" t="shared" si="1" ref="F15:F22">D15/$H$10/12</f>
        <v>0.7184612977095771</v>
      </c>
      <c r="G15" s="124"/>
      <c r="H15" s="86"/>
      <c r="I15" s="88">
        <v>1.3</v>
      </c>
      <c r="J15" s="88" t="s">
        <v>138</v>
      </c>
      <c r="K15" s="86"/>
      <c r="L15" s="86"/>
    </row>
    <row r="16" spans="1:12" ht="31.5">
      <c r="A16" s="119" t="s">
        <v>141</v>
      </c>
      <c r="B16" s="120">
        <v>2</v>
      </c>
      <c r="C16" s="138" t="s">
        <v>137</v>
      </c>
      <c r="D16" s="139">
        <v>2540.94754899247</v>
      </c>
      <c r="E16" s="136">
        <f t="shared" si="0"/>
        <v>0.5898206938236931</v>
      </c>
      <c r="F16" s="137">
        <f t="shared" si="1"/>
        <v>0.9474077363879455</v>
      </c>
      <c r="G16" s="124"/>
      <c r="H16" s="86"/>
      <c r="I16" s="88"/>
      <c r="J16" s="88"/>
      <c r="K16" s="86"/>
      <c r="L16" s="86"/>
    </row>
    <row r="17" spans="1:12" ht="31.5">
      <c r="A17" s="119" t="s">
        <v>142</v>
      </c>
      <c r="B17" s="120"/>
      <c r="C17" s="138" t="s">
        <v>137</v>
      </c>
      <c r="D17" s="139">
        <v>0</v>
      </c>
      <c r="E17" s="136">
        <f t="shared" si="0"/>
        <v>0</v>
      </c>
      <c r="F17" s="137">
        <f t="shared" si="1"/>
        <v>0</v>
      </c>
      <c r="G17" s="124"/>
      <c r="H17" s="86"/>
      <c r="I17" s="88"/>
      <c r="J17" s="88"/>
      <c r="K17" s="86"/>
      <c r="L17" s="86"/>
    </row>
    <row r="18" spans="1:12" ht="31.5">
      <c r="A18" s="119" t="s">
        <v>143</v>
      </c>
      <c r="B18" s="120">
        <v>2</v>
      </c>
      <c r="C18" s="138" t="s">
        <v>137</v>
      </c>
      <c r="D18" s="139">
        <v>1347.3487604823838</v>
      </c>
      <c r="E18" s="136">
        <f t="shared" si="0"/>
        <v>0.31275505117975483</v>
      </c>
      <c r="F18" s="137">
        <f t="shared" si="1"/>
        <v>0.5023671739307919</v>
      </c>
      <c r="G18" s="86"/>
      <c r="H18" s="86"/>
      <c r="I18" s="88"/>
      <c r="J18" s="88"/>
      <c r="K18" s="86"/>
      <c r="L18" s="86"/>
    </row>
    <row r="19" spans="1:12" ht="60">
      <c r="A19" s="119" t="s">
        <v>144</v>
      </c>
      <c r="B19" s="140">
        <v>1</v>
      </c>
      <c r="C19" s="141" t="s">
        <v>145</v>
      </c>
      <c r="D19" s="139">
        <v>1873.5928812179047</v>
      </c>
      <c r="E19" s="136">
        <f t="shared" si="0"/>
        <v>0.43491013955847374</v>
      </c>
      <c r="F19" s="137">
        <f t="shared" si="1"/>
        <v>0.6985804926241256</v>
      </c>
      <c r="G19" s="124"/>
      <c r="H19" s="86"/>
      <c r="I19" s="88"/>
      <c r="J19" s="88"/>
      <c r="K19" s="86"/>
      <c r="L19" s="86"/>
    </row>
    <row r="20" spans="1:12" ht="31.5">
      <c r="A20" s="119" t="s">
        <v>146</v>
      </c>
      <c r="B20" s="142">
        <v>10.916666666666666</v>
      </c>
      <c r="C20" s="121" t="s">
        <v>147</v>
      </c>
      <c r="D20" s="139">
        <v>623.98575</v>
      </c>
      <c r="E20" s="136">
        <f t="shared" si="0"/>
        <v>0.1448434888579387</v>
      </c>
      <c r="F20" s="137">
        <f t="shared" si="1"/>
        <v>0.23265687919463088</v>
      </c>
      <c r="G20" s="124"/>
      <c r="H20" s="86"/>
      <c r="I20" s="88"/>
      <c r="J20" s="88"/>
      <c r="K20" s="86"/>
      <c r="L20" s="86"/>
    </row>
    <row r="21" spans="1:12" ht="31.5">
      <c r="A21" s="143" t="s">
        <v>148</v>
      </c>
      <c r="B21" s="144"/>
      <c r="C21" s="121" t="s">
        <v>209</v>
      </c>
      <c r="D21" s="139">
        <v>13093.6</v>
      </c>
      <c r="E21" s="136">
        <f t="shared" si="0"/>
        <v>3.0393686165273905</v>
      </c>
      <c r="F21" s="137">
        <f>D21/$H$10/12</f>
        <v>4.882028337061894</v>
      </c>
      <c r="G21" s="124"/>
      <c r="H21" s="86"/>
      <c r="I21" s="88"/>
      <c r="J21" s="88"/>
      <c r="K21" s="86"/>
      <c r="L21" s="86"/>
    </row>
    <row r="22" spans="1:12" ht="31.5">
      <c r="A22" s="145" t="s">
        <v>149</v>
      </c>
      <c r="B22" s="146">
        <v>6</v>
      </c>
      <c r="C22" s="147" t="s">
        <v>137</v>
      </c>
      <c r="D22" s="148">
        <v>8906.6925</v>
      </c>
      <c r="E22" s="149">
        <f t="shared" si="0"/>
        <v>2.067477367688022</v>
      </c>
      <c r="F22" s="137">
        <f t="shared" si="1"/>
        <v>3.3209144295302013</v>
      </c>
      <c r="G22" s="124"/>
      <c r="H22" s="86"/>
      <c r="I22" s="88"/>
      <c r="J22" s="88"/>
      <c r="K22" s="86"/>
      <c r="L22" s="86"/>
    </row>
    <row r="23" spans="1:12" ht="15">
      <c r="A23" s="150" t="s">
        <v>150</v>
      </c>
      <c r="B23" s="151"/>
      <c r="C23" s="151"/>
      <c r="D23" s="152"/>
      <c r="E23" s="153"/>
      <c r="F23" s="154"/>
      <c r="G23" s="155">
        <f>SUM(D24:D28)</f>
        <v>19803.103420998967</v>
      </c>
      <c r="H23" s="156">
        <f>SUM(F24:F28)</f>
        <v>7.383707464951143</v>
      </c>
      <c r="I23" s="88"/>
      <c r="J23" s="88"/>
      <c r="K23" s="86"/>
      <c r="L23" s="86"/>
    </row>
    <row r="24" spans="1:12" ht="31.5">
      <c r="A24" s="132" t="s">
        <v>151</v>
      </c>
      <c r="B24" s="133">
        <v>1</v>
      </c>
      <c r="C24" s="134" t="s">
        <v>152</v>
      </c>
      <c r="D24" s="157">
        <v>0</v>
      </c>
      <c r="E24" s="136">
        <f>D24/$G$10/12</f>
        <v>0</v>
      </c>
      <c r="F24" s="137">
        <f>D24/$H$10/12</f>
        <v>0</v>
      </c>
      <c r="G24" s="124"/>
      <c r="H24" s="86"/>
      <c r="I24" s="88"/>
      <c r="J24" s="88"/>
      <c r="K24" s="86"/>
      <c r="L24" s="86"/>
    </row>
    <row r="25" spans="1:12" ht="78.75">
      <c r="A25" s="158" t="s">
        <v>153</v>
      </c>
      <c r="B25" s="120">
        <v>2</v>
      </c>
      <c r="C25" s="138" t="s">
        <v>152</v>
      </c>
      <c r="D25" s="157">
        <v>16438.290782917033</v>
      </c>
      <c r="E25" s="136">
        <f>D25/$G$10/12</f>
        <v>3.8157592346604066</v>
      </c>
      <c r="F25" s="137">
        <f>D25/$H$10/12</f>
        <v>6.12911662301157</v>
      </c>
      <c r="G25" s="124"/>
      <c r="H25" s="86"/>
      <c r="I25" s="159" t="s">
        <v>154</v>
      </c>
      <c r="J25" s="160" t="s">
        <v>155</v>
      </c>
      <c r="K25" s="86"/>
      <c r="L25" s="86"/>
    </row>
    <row r="26" spans="1:12" ht="47.25">
      <c r="A26" s="119" t="s">
        <v>156</v>
      </c>
      <c r="B26" s="140">
        <v>1</v>
      </c>
      <c r="C26" s="161" t="s">
        <v>157</v>
      </c>
      <c r="D26" s="157">
        <v>1663.346927842095</v>
      </c>
      <c r="E26" s="136">
        <f>D26/$G$10/12</f>
        <v>0.38610652921125693</v>
      </c>
      <c r="F26" s="137">
        <f>D26/$H$10/12</f>
        <v>0.6201890111268066</v>
      </c>
      <c r="G26" s="86"/>
      <c r="H26" s="86"/>
      <c r="I26" s="88">
        <v>0.38</v>
      </c>
      <c r="J26" s="88" t="s">
        <v>138</v>
      </c>
      <c r="K26" s="86"/>
      <c r="L26" s="86"/>
    </row>
    <row r="27" spans="1:12" ht="63">
      <c r="A27" s="119" t="s">
        <v>158</v>
      </c>
      <c r="B27" s="120">
        <v>2</v>
      </c>
      <c r="C27" s="138" t="s">
        <v>152</v>
      </c>
      <c r="D27" s="157">
        <v>1223.7217883881572</v>
      </c>
      <c r="E27" s="136">
        <f>D27/$G$10/12</f>
        <v>0.28405798244850444</v>
      </c>
      <c r="F27" s="137">
        <f>D27/$H$10/12</f>
        <v>0.4562721060358528</v>
      </c>
      <c r="G27" s="124"/>
      <c r="H27" s="86"/>
      <c r="I27" s="159" t="s">
        <v>159</v>
      </c>
      <c r="J27" s="160" t="s">
        <v>160</v>
      </c>
      <c r="K27" s="86"/>
      <c r="L27" s="86"/>
    </row>
    <row r="28" spans="1:12" ht="31.5">
      <c r="A28" s="145" t="s">
        <v>161</v>
      </c>
      <c r="B28" s="146">
        <v>1</v>
      </c>
      <c r="C28" s="147" t="s">
        <v>162</v>
      </c>
      <c r="D28" s="157">
        <v>477.7439218516818</v>
      </c>
      <c r="E28" s="136">
        <f>D28/$G$10/12</f>
        <v>0.11089691779286949</v>
      </c>
      <c r="F28" s="137">
        <f>D28/$H$10/12</f>
        <v>0.17812972477691344</v>
      </c>
      <c r="G28" s="124"/>
      <c r="H28" s="86"/>
      <c r="I28" s="88">
        <v>1.82</v>
      </c>
      <c r="J28" s="88" t="s">
        <v>163</v>
      </c>
      <c r="K28" s="86"/>
      <c r="L28" s="86"/>
    </row>
    <row r="29" spans="1:12" ht="15">
      <c r="A29" s="162" t="s">
        <v>164</v>
      </c>
      <c r="B29" s="163"/>
      <c r="C29" s="163"/>
      <c r="D29" s="164"/>
      <c r="E29" s="163"/>
      <c r="F29" s="165"/>
      <c r="G29" s="166">
        <f>SUM(D30:D40)</f>
        <v>5199.846613509157</v>
      </c>
      <c r="H29" s="167">
        <f>SUM(F30:F40)</f>
        <v>1.9387944121958074</v>
      </c>
      <c r="I29" s="88"/>
      <c r="J29" s="88"/>
      <c r="K29" s="86"/>
      <c r="L29" s="86"/>
    </row>
    <row r="30" spans="1:12" ht="30" customHeight="1">
      <c r="A30" s="168" t="s">
        <v>165</v>
      </c>
      <c r="B30" s="169" t="s">
        <v>166</v>
      </c>
      <c r="C30" s="170"/>
      <c r="D30" s="157"/>
      <c r="E30" s="136"/>
      <c r="F30" s="137">
        <f aca="true" t="shared" si="2" ref="F30:F40">D30/$H$10/12</f>
        <v>0</v>
      </c>
      <c r="G30" s="171"/>
      <c r="H30" s="172"/>
      <c r="I30" s="159">
        <v>72.08</v>
      </c>
      <c r="J30" s="160" t="s">
        <v>167</v>
      </c>
      <c r="K30" s="172"/>
      <c r="L30" s="172"/>
    </row>
    <row r="31" spans="1:12" ht="15.75">
      <c r="A31" s="173"/>
      <c r="B31" s="120">
        <v>2</v>
      </c>
      <c r="C31" s="174" t="s">
        <v>168</v>
      </c>
      <c r="D31" s="157">
        <v>0</v>
      </c>
      <c r="E31" s="136">
        <f>D31/$G$10/12</f>
        <v>0</v>
      </c>
      <c r="F31" s="137">
        <f t="shared" si="2"/>
        <v>0</v>
      </c>
      <c r="G31" s="171"/>
      <c r="H31" s="172"/>
      <c r="I31" s="175"/>
      <c r="J31" s="88"/>
      <c r="K31" s="172"/>
      <c r="L31" s="172"/>
    </row>
    <row r="32" spans="1:12" ht="15.75" customHeight="1">
      <c r="A32" s="173"/>
      <c r="B32" s="176" t="s">
        <v>169</v>
      </c>
      <c r="C32" s="177"/>
      <c r="D32" s="157"/>
      <c r="E32" s="136"/>
      <c r="F32" s="137">
        <f t="shared" si="2"/>
        <v>0</v>
      </c>
      <c r="G32" s="171"/>
      <c r="H32" s="172"/>
      <c r="I32" s="175">
        <v>0.16</v>
      </c>
      <c r="J32" s="88" t="s">
        <v>163</v>
      </c>
      <c r="K32" s="172"/>
      <c r="L32" s="172"/>
    </row>
    <row r="33" spans="1:12" ht="15.75">
      <c r="A33" s="173"/>
      <c r="B33" s="120">
        <v>2</v>
      </c>
      <c r="C33" s="174" t="s">
        <v>168</v>
      </c>
      <c r="D33" s="157">
        <v>984.2563561911298</v>
      </c>
      <c r="E33" s="136">
        <f>D33/$G$10/12</f>
        <v>0.22847176327556404</v>
      </c>
      <c r="F33" s="137">
        <f t="shared" si="2"/>
        <v>0.36698596427708047</v>
      </c>
      <c r="G33" s="171"/>
      <c r="H33" s="172"/>
      <c r="I33" s="175"/>
      <c r="J33" s="88"/>
      <c r="K33" s="172"/>
      <c r="L33" s="172"/>
    </row>
    <row r="34" spans="1:12" ht="15.75" customHeight="1">
      <c r="A34" s="173"/>
      <c r="B34" s="176" t="s">
        <v>170</v>
      </c>
      <c r="C34" s="177"/>
      <c r="D34" s="157"/>
      <c r="E34" s="136"/>
      <c r="F34" s="137">
        <f t="shared" si="2"/>
        <v>0</v>
      </c>
      <c r="G34" s="171"/>
      <c r="H34" s="172"/>
      <c r="I34" s="175"/>
      <c r="J34" s="88"/>
      <c r="K34" s="172"/>
      <c r="L34" s="172"/>
    </row>
    <row r="35" spans="1:12" ht="15.75">
      <c r="A35" s="173"/>
      <c r="B35" s="120">
        <v>12</v>
      </c>
      <c r="C35" s="174" t="s">
        <v>168</v>
      </c>
      <c r="D35" s="157">
        <v>192.10007351943605</v>
      </c>
      <c r="E35" s="136">
        <f>D35/$G$10/12</f>
        <v>0.044591474818810595</v>
      </c>
      <c r="F35" s="137">
        <f t="shared" si="2"/>
        <v>0.07162567991030427</v>
      </c>
      <c r="G35" s="171"/>
      <c r="H35" s="172"/>
      <c r="I35" s="175"/>
      <c r="J35" s="88"/>
      <c r="K35" s="172"/>
      <c r="L35" s="172"/>
    </row>
    <row r="36" spans="1:12" ht="30" customHeight="1">
      <c r="A36" s="173"/>
      <c r="B36" s="176" t="s">
        <v>171</v>
      </c>
      <c r="C36" s="177"/>
      <c r="D36" s="157"/>
      <c r="E36" s="136"/>
      <c r="F36" s="137">
        <f t="shared" si="2"/>
        <v>0</v>
      </c>
      <c r="G36" s="171"/>
      <c r="H36" s="172"/>
      <c r="I36" s="159" t="s">
        <v>172</v>
      </c>
      <c r="J36" s="160" t="s">
        <v>173</v>
      </c>
      <c r="K36" s="172"/>
      <c r="L36" s="172"/>
    </row>
    <row r="37" spans="1:12" ht="15.75">
      <c r="A37" s="173"/>
      <c r="B37" s="120">
        <v>12</v>
      </c>
      <c r="C37" s="174" t="s">
        <v>152</v>
      </c>
      <c r="D37" s="157">
        <v>447.8501837985903</v>
      </c>
      <c r="E37" s="136">
        <f>D37/$G$10/12</f>
        <v>0.10395779568212403</v>
      </c>
      <c r="F37" s="137">
        <f t="shared" si="2"/>
        <v>0.16698366286300906</v>
      </c>
      <c r="G37" s="171"/>
      <c r="H37" s="172"/>
      <c r="I37" s="175"/>
      <c r="J37" s="88"/>
      <c r="K37" s="172"/>
      <c r="L37" s="172"/>
    </row>
    <row r="38" spans="1:12" ht="15.75" customHeight="1">
      <c r="A38" s="178" t="s">
        <v>174</v>
      </c>
      <c r="B38" s="179" t="s">
        <v>175</v>
      </c>
      <c r="C38" s="180"/>
      <c r="D38" s="157">
        <v>1938.6</v>
      </c>
      <c r="E38" s="136">
        <f>D38/$G$10/12</f>
        <v>0.45</v>
      </c>
      <c r="F38" s="137">
        <f t="shared" si="2"/>
        <v>0.7228187919463087</v>
      </c>
      <c r="G38" s="171"/>
      <c r="H38" s="172"/>
      <c r="I38" s="175">
        <v>0.97</v>
      </c>
      <c r="J38" s="88" t="s">
        <v>138</v>
      </c>
      <c r="K38" s="172"/>
      <c r="L38" s="172"/>
    </row>
    <row r="39" spans="1:12" ht="15.75">
      <c r="A39" s="181" t="s">
        <v>176</v>
      </c>
      <c r="B39" s="182">
        <v>1</v>
      </c>
      <c r="C39" s="35" t="s">
        <v>152</v>
      </c>
      <c r="D39" s="157">
        <v>775.44</v>
      </c>
      <c r="E39" s="136">
        <f>D39/$G$10/12</f>
        <v>0.18000000000000002</v>
      </c>
      <c r="F39" s="137">
        <f t="shared" si="2"/>
        <v>0.2891275167785235</v>
      </c>
      <c r="G39" s="171"/>
      <c r="H39" s="172"/>
      <c r="I39" s="183">
        <v>1.46</v>
      </c>
      <c r="J39" s="183" t="s">
        <v>138</v>
      </c>
      <c r="K39" s="172"/>
      <c r="L39" s="172"/>
    </row>
    <row r="40" spans="1:12" ht="15.75">
      <c r="A40" s="181" t="s">
        <v>177</v>
      </c>
      <c r="B40" s="184">
        <v>1</v>
      </c>
      <c r="C40" s="37" t="s">
        <v>152</v>
      </c>
      <c r="D40" s="157">
        <v>861.6</v>
      </c>
      <c r="E40" s="136">
        <f>D40/$G$10/12</f>
        <v>0.19999999999999998</v>
      </c>
      <c r="F40" s="137">
        <f t="shared" si="2"/>
        <v>0.32125279642058163</v>
      </c>
      <c r="G40" s="171"/>
      <c r="H40" s="172"/>
      <c r="I40" s="183"/>
      <c r="J40" s="183"/>
      <c r="K40" s="172"/>
      <c r="L40" s="172"/>
    </row>
    <row r="41" spans="1:12" ht="15">
      <c r="A41" s="185" t="s">
        <v>178</v>
      </c>
      <c r="B41" s="186"/>
      <c r="C41" s="186"/>
      <c r="D41" s="187">
        <f>SUM(D13:D40)</f>
        <v>55316.030675657974</v>
      </c>
      <c r="E41" s="187">
        <f>SUM(E13:E40)</f>
        <v>12.840304242260435</v>
      </c>
      <c r="F41" s="188"/>
      <c r="G41" s="189"/>
      <c r="H41" s="190"/>
      <c r="I41" s="88"/>
      <c r="J41" s="88"/>
      <c r="K41" s="86"/>
      <c r="L41" s="86"/>
    </row>
    <row r="42" spans="1:12" ht="15.75">
      <c r="A42" s="191" t="s">
        <v>179</v>
      </c>
      <c r="B42" s="192"/>
      <c r="C42" s="192"/>
      <c r="D42" s="193">
        <f>D41*0.1</f>
        <v>5531.603067565798</v>
      </c>
      <c r="E42" s="192"/>
      <c r="F42" s="194"/>
      <c r="G42" s="195"/>
      <c r="H42" s="196"/>
      <c r="I42" s="88"/>
      <c r="J42" s="88"/>
      <c r="K42" s="86"/>
      <c r="L42" s="86"/>
    </row>
    <row r="43" spans="1:12" ht="15.75">
      <c r="A43" s="185" t="s">
        <v>180</v>
      </c>
      <c r="B43" s="186"/>
      <c r="C43" s="186"/>
      <c r="D43" s="197">
        <f>D41+D42</f>
        <v>60847.63374322377</v>
      </c>
      <c r="E43" s="198">
        <f>D43/$G$10/12</f>
        <v>14.124334666486483</v>
      </c>
      <c r="F43" s="188"/>
      <c r="G43" s="199">
        <f>G12+G14+G23+G29+G41+D42</f>
        <v>60847.63374322376</v>
      </c>
      <c r="H43" s="190"/>
      <c r="I43" s="88"/>
      <c r="J43" s="88"/>
      <c r="K43" s="86"/>
      <c r="L43" s="86"/>
    </row>
    <row r="44" spans="1:12" ht="15.75">
      <c r="A44" s="200"/>
      <c r="B44" s="201"/>
      <c r="C44" s="201"/>
      <c r="D44" s="202"/>
      <c r="E44" s="203"/>
      <c r="F44" s="204"/>
      <c r="G44" s="205"/>
      <c r="H44" s="205"/>
      <c r="I44" s="101"/>
      <c r="J44" s="88"/>
      <c r="K44" s="206"/>
      <c r="L44" s="206"/>
    </row>
    <row r="45" spans="1:12" ht="15.75" hidden="1">
      <c r="A45" s="207" t="s">
        <v>181</v>
      </c>
      <c r="B45" s="208">
        <f>G10-C45</f>
        <v>0</v>
      </c>
      <c r="C45" s="207">
        <v>359</v>
      </c>
      <c r="D45" s="199">
        <v>53408</v>
      </c>
      <c r="E45" s="209">
        <f>D45/C45/12</f>
        <v>12.397400185701022</v>
      </c>
      <c r="F45" s="210"/>
      <c r="G45" s="211" t="s">
        <v>182</v>
      </c>
      <c r="H45" s="212">
        <f>E43/E45</f>
        <v>1.139298115323992</v>
      </c>
      <c r="I45" s="88"/>
      <c r="J45" s="88"/>
      <c r="K45" s="86" t="s">
        <v>182</v>
      </c>
      <c r="L45" s="86"/>
    </row>
    <row r="46" spans="1:12" ht="15.75" hidden="1">
      <c r="A46" s="86"/>
      <c r="B46" s="86"/>
      <c r="C46" s="86"/>
      <c r="D46" s="213">
        <f>D45/1.18</f>
        <v>45261.016949152545</v>
      </c>
      <c r="E46" s="214">
        <f>E45/1.18</f>
        <v>10.506271343814426</v>
      </c>
      <c r="F46" s="215"/>
      <c r="G46" s="216" t="s">
        <v>183</v>
      </c>
      <c r="H46" s="217">
        <f>E43/E46</f>
        <v>1.3443717760823106</v>
      </c>
      <c r="I46" s="88"/>
      <c r="J46" s="88"/>
      <c r="K46" s="86"/>
      <c r="L46" s="86"/>
    </row>
    <row r="47" spans="1:12" ht="15.75" hidden="1">
      <c r="A47" s="86"/>
      <c r="B47" s="86"/>
      <c r="C47" s="86"/>
      <c r="D47" s="203"/>
      <c r="E47" s="203"/>
      <c r="F47" s="218"/>
      <c r="G47" s="121"/>
      <c r="H47" s="219"/>
      <c r="I47" s="88"/>
      <c r="J47" s="88"/>
      <c r="K47" s="86" t="s">
        <v>184</v>
      </c>
      <c r="L47" s="86"/>
    </row>
    <row r="48" spans="1:12" ht="15" hidden="1">
      <c r="A48" s="86"/>
      <c r="B48" s="86"/>
      <c r="C48" s="86"/>
      <c r="D48" s="220">
        <f>E48*G10*12</f>
        <v>38599.68000000001</v>
      </c>
      <c r="E48" s="220">
        <v>8.96</v>
      </c>
      <c r="F48" s="220"/>
      <c r="G48" s="220" t="s">
        <v>184</v>
      </c>
      <c r="H48" s="221">
        <f>E43/E48</f>
        <v>1.576376636884652</v>
      </c>
      <c r="I48" s="88"/>
      <c r="J48" s="88"/>
      <c r="K48" s="86" t="s">
        <v>185</v>
      </c>
      <c r="L48" s="86"/>
    </row>
    <row r="49" spans="1:12" ht="15" hidden="1">
      <c r="A49" s="86"/>
      <c r="B49" s="86"/>
      <c r="C49" s="86"/>
      <c r="D49" s="222">
        <f>D43-D48</f>
        <v>22247.953743223763</v>
      </c>
      <c r="E49" s="222">
        <f>E43-E48</f>
        <v>5.164334666486482</v>
      </c>
      <c r="F49" s="223"/>
      <c r="G49" s="223" t="s">
        <v>186</v>
      </c>
      <c r="H49" s="86"/>
      <c r="I49" s="88"/>
      <c r="J49" s="88"/>
      <c r="K49" s="86"/>
      <c r="L49" s="86"/>
    </row>
    <row r="50" spans="1:12" ht="15" hidden="1">
      <c r="A50" s="86"/>
      <c r="B50" s="86"/>
      <c r="C50" s="86"/>
      <c r="D50" s="86"/>
      <c r="E50" s="86"/>
      <c r="F50" s="86"/>
      <c r="G50" s="86"/>
      <c r="H50" s="86"/>
      <c r="I50" s="88"/>
      <c r="J50" s="88"/>
      <c r="K50" s="86"/>
      <c r="L50" s="86"/>
    </row>
    <row r="51" spans="1:12" ht="15">
      <c r="A51" s="86"/>
      <c r="B51" s="86"/>
      <c r="C51" s="86"/>
      <c r="D51" s="86"/>
      <c r="E51" s="86"/>
      <c r="F51" s="86"/>
      <c r="G51" s="86"/>
      <c r="H51" s="86"/>
      <c r="I51" s="88"/>
      <c r="J51" s="88"/>
      <c r="K51" s="86"/>
      <c r="L51" s="86"/>
    </row>
    <row r="52" spans="1:12" ht="15">
      <c r="A52" s="86"/>
      <c r="B52" s="86"/>
      <c r="C52" s="86"/>
      <c r="D52" s="86"/>
      <c r="E52" s="86"/>
      <c r="F52" s="86"/>
      <c r="G52" s="86"/>
      <c r="H52" s="86"/>
      <c r="I52" s="88"/>
      <c r="J52" s="88"/>
      <c r="K52" s="86"/>
      <c r="L52" s="86"/>
    </row>
  </sheetData>
  <mergeCells count="14"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34" sqref="C34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224"/>
      <c r="B1" s="224"/>
      <c r="C1" s="86"/>
      <c r="D1" s="2" t="s">
        <v>187</v>
      </c>
      <c r="E1" s="2"/>
    </row>
    <row r="2" spans="1:5" ht="15.75">
      <c r="A2" s="224"/>
      <c r="B2" s="224"/>
      <c r="C2" s="89" t="s">
        <v>1</v>
      </c>
      <c r="D2" s="89"/>
      <c r="E2" s="225"/>
    </row>
    <row r="3" spans="1:5" ht="15.75">
      <c r="A3" s="224"/>
      <c r="B3" s="224"/>
      <c r="C3" s="90" t="s">
        <v>2</v>
      </c>
      <c r="D3" s="90"/>
      <c r="E3" s="90"/>
    </row>
    <row r="4" spans="1:5" ht="15.75">
      <c r="A4" s="224"/>
      <c r="B4" s="224"/>
      <c r="C4" s="91"/>
      <c r="D4" s="92" t="s">
        <v>3</v>
      </c>
      <c r="E4" s="224"/>
    </row>
    <row r="5" spans="1:5" ht="15.75">
      <c r="A5" s="224"/>
      <c r="B5" s="224"/>
      <c r="C5" s="94" t="s">
        <v>127</v>
      </c>
      <c r="D5" s="92"/>
      <c r="E5" s="224"/>
    </row>
    <row r="6" spans="1:5" ht="12.75">
      <c r="A6" s="224"/>
      <c r="B6" s="224"/>
      <c r="C6" s="7" t="s">
        <v>4</v>
      </c>
      <c r="D6" s="96"/>
      <c r="E6" s="224"/>
    </row>
    <row r="7" spans="1:5" ht="12.75">
      <c r="A7" s="224"/>
      <c r="B7" s="224"/>
      <c r="C7" s="8" t="s">
        <v>5</v>
      </c>
      <c r="D7" s="98"/>
      <c r="E7" s="224"/>
    </row>
    <row r="8" spans="1:5" ht="16.5">
      <c r="A8" s="226" t="s">
        <v>128</v>
      </c>
      <c r="B8" s="226"/>
      <c r="C8" s="226"/>
      <c r="D8" s="226"/>
      <c r="E8" s="226"/>
    </row>
    <row r="9" spans="1:8" ht="16.5">
      <c r="A9" s="227" t="s">
        <v>188</v>
      </c>
      <c r="B9" s="227"/>
      <c r="C9" s="227"/>
      <c r="D9" s="227"/>
      <c r="E9" s="227"/>
      <c r="G9" s="104">
        <v>223.5</v>
      </c>
      <c r="H9" s="105">
        <v>359</v>
      </c>
    </row>
    <row r="10" spans="1:5" ht="16.5">
      <c r="A10" s="228"/>
      <c r="B10" s="228"/>
      <c r="C10" s="228" t="s">
        <v>10</v>
      </c>
      <c r="D10" s="228"/>
      <c r="E10" s="228"/>
    </row>
    <row r="11" spans="1:5" ht="94.5">
      <c r="A11" s="229"/>
      <c r="B11" s="107" t="s">
        <v>130</v>
      </c>
      <c r="C11" s="108"/>
      <c r="D11" s="230" t="s">
        <v>189</v>
      </c>
      <c r="E11" s="230" t="s">
        <v>190</v>
      </c>
    </row>
    <row r="12" spans="1:5" ht="15.75">
      <c r="A12" s="231" t="s">
        <v>191</v>
      </c>
      <c r="B12" s="232"/>
      <c r="C12" s="232"/>
      <c r="D12" s="232"/>
      <c r="E12" s="233"/>
    </row>
    <row r="13" spans="1:5" ht="47.25">
      <c r="A13" s="132" t="s">
        <v>192</v>
      </c>
      <c r="B13" s="234">
        <v>1</v>
      </c>
      <c r="C13" s="235" t="s">
        <v>137</v>
      </c>
      <c r="D13" s="236">
        <v>2398.7366610677955</v>
      </c>
      <c r="E13" s="237">
        <f>D13/12/$H$9</f>
        <v>0.5568098099043165</v>
      </c>
    </row>
    <row r="14" spans="1:5" ht="47.25">
      <c r="A14" s="119" t="s">
        <v>193</v>
      </c>
      <c r="B14" s="238">
        <v>12</v>
      </c>
      <c r="C14" s="239" t="s">
        <v>152</v>
      </c>
      <c r="D14" s="240">
        <v>0</v>
      </c>
      <c r="E14" s="241">
        <f>D14/12/$H$9</f>
        <v>0</v>
      </c>
    </row>
    <row r="15" spans="1:5" ht="31.5">
      <c r="A15" s="119" t="s">
        <v>194</v>
      </c>
      <c r="B15" s="238">
        <v>2</v>
      </c>
      <c r="C15" s="239" t="s">
        <v>152</v>
      </c>
      <c r="D15" s="240">
        <v>0</v>
      </c>
      <c r="E15" s="241">
        <f>D15/12/$H$9</f>
        <v>0</v>
      </c>
    </row>
    <row r="16" spans="1:5" ht="31.5">
      <c r="A16" s="119" t="s">
        <v>195</v>
      </c>
      <c r="B16" s="238">
        <v>1</v>
      </c>
      <c r="C16" s="239" t="s">
        <v>152</v>
      </c>
      <c r="D16" s="242">
        <v>0</v>
      </c>
      <c r="E16" s="243">
        <f>D16/12/$H$9</f>
        <v>0</v>
      </c>
    </row>
    <row r="17" spans="1:5" ht="15.75">
      <c r="A17" s="244" t="s">
        <v>139</v>
      </c>
      <c r="B17" s="245"/>
      <c r="C17" s="245"/>
      <c r="D17" s="245"/>
      <c r="E17" s="246"/>
    </row>
    <row r="18" spans="1:5" ht="15.75">
      <c r="A18" s="132" t="s">
        <v>196</v>
      </c>
      <c r="B18" s="234">
        <v>4</v>
      </c>
      <c r="C18" s="235" t="s">
        <v>152</v>
      </c>
      <c r="D18" s="247">
        <v>0</v>
      </c>
      <c r="E18" s="241">
        <f>D18/12/$H$9</f>
        <v>0</v>
      </c>
    </row>
    <row r="19" spans="1:5" ht="15.75">
      <c r="A19" s="119" t="s">
        <v>197</v>
      </c>
      <c r="B19" s="248"/>
      <c r="C19" s="239" t="s">
        <v>137</v>
      </c>
      <c r="D19" s="240">
        <v>0</v>
      </c>
      <c r="E19" s="241">
        <f>D19/12/$H$9</f>
        <v>0</v>
      </c>
    </row>
    <row r="20" spans="1:5" ht="31.5">
      <c r="A20" s="145" t="s">
        <v>198</v>
      </c>
      <c r="B20" s="249">
        <v>1</v>
      </c>
      <c r="C20" s="250" t="s">
        <v>199</v>
      </c>
      <c r="D20" s="251">
        <v>1126.1509928990938</v>
      </c>
      <c r="E20" s="241">
        <f>D20/12/$H$9</f>
        <v>0.26140923697750557</v>
      </c>
    </row>
    <row r="21" spans="1:5" ht="15.75">
      <c r="A21" s="252" t="s">
        <v>200</v>
      </c>
      <c r="B21" s="253"/>
      <c r="C21" s="253"/>
      <c r="D21" s="254"/>
      <c r="E21" s="255"/>
    </row>
    <row r="22" spans="1:5" ht="94.5">
      <c r="A22" s="256" t="s">
        <v>201</v>
      </c>
      <c r="B22" s="257" t="s">
        <v>202</v>
      </c>
      <c r="C22" s="258"/>
      <c r="D22" s="259">
        <v>0</v>
      </c>
      <c r="E22" s="241">
        <f>D22/12/$H$9</f>
        <v>0</v>
      </c>
    </row>
    <row r="23" spans="1:10" ht="15.75">
      <c r="A23" s="260" t="s">
        <v>203</v>
      </c>
      <c r="B23" s="261" t="s">
        <v>199</v>
      </c>
      <c r="C23" s="262"/>
      <c r="D23" s="263">
        <v>1710.9978135665394</v>
      </c>
      <c r="E23" s="264">
        <f>D23/12/$H$9</f>
        <v>0.39716755189566844</v>
      </c>
      <c r="F23" s="265"/>
      <c r="G23" s="265"/>
      <c r="H23" s="265"/>
      <c r="I23" s="265"/>
      <c r="J23" s="265"/>
    </row>
    <row r="24" spans="1:5" ht="15.75">
      <c r="A24" s="266" t="s">
        <v>204</v>
      </c>
      <c r="B24" s="267"/>
      <c r="C24" s="267"/>
      <c r="D24" s="268"/>
      <c r="E24" s="269"/>
    </row>
    <row r="25" spans="1:5" ht="15.75">
      <c r="A25" s="270" t="s">
        <v>205</v>
      </c>
      <c r="B25" s="271"/>
      <c r="C25" s="272"/>
      <c r="D25" s="240"/>
      <c r="E25" s="273">
        <f>D25/12/$H$9</f>
        <v>0</v>
      </c>
    </row>
    <row r="26" spans="1:5" ht="31.5">
      <c r="A26" s="274" t="s">
        <v>206</v>
      </c>
      <c r="B26" s="275"/>
      <c r="C26" s="276"/>
      <c r="D26" s="240"/>
      <c r="E26" s="273">
        <f>D26/12/$H$9</f>
        <v>0</v>
      </c>
    </row>
    <row r="27" spans="1:5" ht="14.25">
      <c r="A27" s="277" t="s">
        <v>207</v>
      </c>
      <c r="B27" s="278"/>
      <c r="C27" s="278"/>
      <c r="D27" s="278"/>
      <c r="E27" s="279"/>
    </row>
    <row r="28" spans="1:5" ht="15.75">
      <c r="A28" s="280" t="s">
        <v>208</v>
      </c>
      <c r="B28" s="281"/>
      <c r="C28" s="281"/>
      <c r="D28" s="282">
        <f>D13+D14+D15+D16+D18+D19+D20+D22+D23+D25+D26</f>
        <v>5235.885467533429</v>
      </c>
      <c r="E28" s="283">
        <f>E13+E14+E15+E16+E18+E19+E20+E22+E23+E25+E26</f>
        <v>1.2153865987774903</v>
      </c>
    </row>
    <row r="30" ht="12.75">
      <c r="D30" s="284"/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2012-06-18T08:32:50Z</dcterms:modified>
  <cp:category/>
  <cp:version/>
  <cp:contentType/>
  <cp:contentStatus/>
</cp:coreProperties>
</file>