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<sst xmlns="http://schemas.openxmlformats.org/spreadsheetml/2006/main" count="283" uniqueCount="208">
  <si>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</si>
  <si>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</si>
  <si>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</si>
  <si>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</si>
  <si>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</si>
  <si>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</si>
  <si>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</si>
  <si>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</si>
  <si>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</si>
  <si>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</si>
  <si>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</si>
  <si>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 33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</si>
  <si>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</si>
  <si>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</si>
  <si>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</si>
  <si>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</si>
  <si>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</si>
  <si>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</si>
  <si>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</si>
  <si>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</si>
  <si>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</si>
  <si>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</si>
  <si>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</si>
  <si>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</si>
  <si>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</si>
  <si>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</si>
  <si>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</si>
  <si>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</si>
  <si>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</si>
  <si>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</si>
  <si>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</si>
  <si>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</si>
  <si>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</si>
  <si>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</si>
  <si>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</si>
  <si>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</si>
  <si>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</si>
  <si>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</si>
  <si>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</si>
  <si>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</si>
  <si>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</si>
  <si>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</si>
  <si>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</si>
  <si>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</si>
  <si>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</si>
  <si>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</si>
  <si>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</si>
  <si>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</si>
  <si>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</si>
  <si>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</si>
  <si>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</si>
  <si>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</si>
  <si>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</si>
  <si>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</si>
  <si>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</si>
  <si>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</si>
  <si>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</si>
  <si>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</si>
  <si>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</si>
  <si>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</si>
  <si>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</si>
  <si>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</si>
  <si>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</si>
  <si>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Шлакобетонный</t>
  </si>
  <si>
    <t>значительные трещины, разрушения</t>
  </si>
  <si>
    <t>2. Наружные и внутренние капитальные стены</t>
  </si>
  <si>
    <t>бревенчатые</t>
  </si>
  <si>
    <t>деформация гниль 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</si>
  <si>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</si>
  <si>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</si>
  <si>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</si>
  <si>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</si>
  <si>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</si>
  <si>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прогибы балок, трещины</t>
  </si>
  <si>
    <t>междуэтажные</t>
  </si>
  <si>
    <t>подвальные</t>
  </si>
  <si>
    <t>(другое)</t>
  </si>
  <si>
    <t>5. Крыша</t>
  </si>
  <si>
    <t>шифер по деревянной обрешетке</t>
  </si>
  <si>
    <t>трещины сколы гниль</t>
  </si>
  <si>
    <t>6. Полы</t>
  </si>
  <si>
    <t>дощатые</t>
  </si>
  <si>
    <t>значительная гниль трещины</t>
  </si>
  <si>
    <t>7. Проемы</t>
  </si>
  <si>
    <t>окна</t>
  </si>
  <si>
    <t>2-е глухие,створные</t>
  </si>
  <si>
    <t>двери</t>
  </si>
  <si>
    <t>филенчатые</t>
  </si>
  <si>
    <t xml:space="preserve">трещины </t>
  </si>
  <si>
    <t>8. Отделка</t>
  </si>
  <si>
    <t>внутренняя</t>
  </si>
  <si>
    <t>штукатурка побелка, окраска</t>
  </si>
  <si>
    <t>износ окраски, трещины</t>
  </si>
  <si>
    <t>наружная</t>
  </si>
  <si>
    <t>обшит.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</si>
  <si>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</si>
  <si>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</si>
  <si>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</si>
  <si>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</si>
  <si>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</si>
  <si>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</si>
  <si>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хорошее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</si>
  <si>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</si>
  <si>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</si>
  <si>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</si>
  <si>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</si>
  <si>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</si>
  <si>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</si>
  <si>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</si>
  <si>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</si>
  <si>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</si>
  <si>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</si>
  <si>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</si>
  <si>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</si>
  <si>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</si>
  <si>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</si>
  <si>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</si>
  <si>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прогары трещины</t>
  </si>
  <si>
    <t>калориферы</t>
  </si>
  <si>
    <t>АГВ</t>
  </si>
  <si>
    <t>11. Крыльца</t>
  </si>
  <si>
    <t>гниль осадка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</si>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</sst>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2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5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43" fontId="1" fillId="0" borderId="16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7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5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3" fillId="39" borderId="15" xfId="0" applyFont="1" applyFill="1" applyBorder="1" applyAlignment="1">
      <alignment vertical="top"/>
    </xf>
    <xf numFmtId="0" fontId="3" fillId="39" borderId="11" xfId="0" applyFont="1" applyFill="1" applyBorder="1" applyAlignment="1">
      <alignment vertical="top"/>
    </xf>
    <xf numFmtId="43" fontId="3" fillId="39" borderId="11" xfId="0" applyNumberFormat="1" applyFont="1" applyFill="1" applyBorder="1" applyAlignment="1">
      <alignment vertical="top"/>
    </xf>
    <xf numFmtId="0" fontId="3" fillId="39" borderId="21" xfId="0" applyFont="1" applyFill="1" applyBorder="1" applyAlignment="1">
      <alignment vertical="top"/>
    </xf>
    <xf numFmtId="181" fontId="10" fillId="39" borderId="14" xfId="0" applyNumberFormat="1" applyFont="1" applyFill="1" applyBorder="1" applyAlignment="1">
      <alignment horizontal="center" vertical="top" wrapText="1"/>
    </xf>
    <xf numFmtId="43" fontId="10" fillId="39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40" borderId="15" xfId="0" applyFont="1" applyFill="1" applyBorder="1" applyAlignment="1">
      <alignment/>
    </xf>
    <xf numFmtId="0" fontId="10" fillId="40" borderId="11" xfId="0" applyFont="1" applyFill="1" applyBorder="1" applyAlignment="1">
      <alignment/>
    </xf>
    <xf numFmtId="43" fontId="10" fillId="40" borderId="11" xfId="0" applyNumberFormat="1" applyFont="1" applyFill="1" applyBorder="1" applyAlignment="1">
      <alignment/>
    </xf>
    <xf numFmtId="0" fontId="10" fillId="40" borderId="21" xfId="0" applyFont="1" applyFill="1" applyBorder="1" applyAlignment="1">
      <alignment/>
    </xf>
    <xf numFmtId="181" fontId="10" fillId="40" borderId="14" xfId="42" applyNumberFormat="1" applyFont="1" applyFill="1" applyBorder="1" applyAlignment="1">
      <alignment horizontal="center"/>
    </xf>
    <xf numFmtId="43" fontId="10" fillId="40" borderId="14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9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9" fontId="12" fillId="36" borderId="0" xfId="55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1" borderId="14" xfId="0" applyFont="1" applyFill="1" applyBorder="1" applyAlignment="1">
      <alignment/>
    </xf>
    <xf numFmtId="180" fontId="12" fillId="41" borderId="14" xfId="0" applyNumberFormat="1" applyFont="1" applyFill="1" applyBorder="1" applyAlignment="1">
      <alignment horizontal="left"/>
    </xf>
    <xf numFmtId="182" fontId="10" fillId="40" borderId="14" xfId="42" applyNumberFormat="1" applyFont="1" applyFill="1" applyBorder="1" applyAlignment="1">
      <alignment horizontal="center"/>
    </xf>
    <xf numFmtId="43" fontId="3" fillId="37" borderId="16" xfId="42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14" fillId="37" borderId="16" xfId="0" applyFont="1" applyFill="1" applyBorder="1" applyAlignment="1">
      <alignment/>
    </xf>
    <xf numFmtId="9" fontId="12" fillId="37" borderId="16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0" fontId="14" fillId="36" borderId="14" xfId="0" applyFont="1" applyFill="1" applyBorder="1" applyAlignment="1">
      <alignment/>
    </xf>
    <xf numFmtId="9" fontId="12" fillId="36" borderId="14" xfId="55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2" fillId="0" borderId="0" xfId="55" applyFont="1" applyFill="1" applyBorder="1" applyAlignment="1">
      <alignment/>
    </xf>
    <xf numFmtId="2" fontId="10" fillId="42" borderId="14" xfId="0" applyNumberFormat="1" applyFont="1" applyFill="1" applyBorder="1" applyAlignment="1">
      <alignment/>
    </xf>
    <xf numFmtId="0" fontId="10" fillId="42" borderId="14" xfId="0" applyFont="1" applyFill="1" applyBorder="1" applyAlignment="1">
      <alignment/>
    </xf>
    <xf numFmtId="0" fontId="15" fillId="42" borderId="14" xfId="0" applyFont="1" applyFill="1" applyBorder="1" applyAlignment="1">
      <alignment/>
    </xf>
    <xf numFmtId="9" fontId="10" fillId="42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center" vertical="top"/>
    </xf>
    <xf numFmtId="2" fontId="6" fillId="0" borderId="23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8" xfId="0" applyFont="1" applyBorder="1" applyAlignment="1">
      <alignment horizontal="left"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4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5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0" fillId="40" borderId="15" xfId="0" applyFont="1" applyFill="1" applyBorder="1" applyAlignment="1">
      <alignment horizontal="center"/>
    </xf>
    <xf numFmtId="0" fontId="10" fillId="40" borderId="11" xfId="0" applyFont="1" applyFill="1" applyBorder="1" applyAlignment="1">
      <alignment horizontal="center"/>
    </xf>
    <xf numFmtId="0" fontId="10" fillId="40" borderId="21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center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15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</cols>
  <sheetData>
    <row r="1" spans="1:3" ht="24.75" customHeight="1">
      <c r="A1" s="1"/>
      <c r="B1" s="228" t="s">
        <v>0</v>
      </c>
      <c r="C1" s="228"/>
    </row>
    <row r="2" spans="1:3" ht="15.75">
      <c r="A2" s="1"/>
      <c r="B2" s="225" t="s">
        <v>1</v>
      </c>
      <c r="C2" s="225"/>
    </row>
    <row r="3" spans="1:3" ht="60.75" customHeight="1">
      <c r="A3" s="1"/>
      <c r="B3" s="224" t="s">
        <v>2</v>
      </c>
      <c r="C3" s="224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25" t="s">
        <v>7</v>
      </c>
      <c r="B7" s="225"/>
      <c r="C7" s="225"/>
    </row>
    <row r="8" spans="1:3" ht="30" customHeight="1">
      <c r="A8" s="226" t="s">
        <v>8</v>
      </c>
      <c r="B8" s="226"/>
      <c r="C8" s="226"/>
    </row>
    <row r="9" spans="1:3" ht="15.75">
      <c r="A9" s="225" t="s">
        <v>9</v>
      </c>
      <c r="B9" s="225"/>
      <c r="C9" s="225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>
        <v>1947</v>
      </c>
      <c r="C13" s="3"/>
    </row>
    <row r="14" spans="1:3" ht="15.75">
      <c r="A14" s="227" t="s">
        <v>16</v>
      </c>
      <c r="B14" s="227"/>
      <c r="C14" s="12">
        <v>0.6</v>
      </c>
    </row>
    <row r="15" spans="1:3" ht="15.75">
      <c r="A15" s="8" t="s">
        <v>17</v>
      </c>
      <c r="B15" s="12"/>
      <c r="C15" s="13"/>
    </row>
    <row r="16" spans="1:3" ht="15.75">
      <c r="A16" s="8" t="s">
        <v>18</v>
      </c>
      <c r="B16" s="9"/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1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3</v>
      </c>
      <c r="C23" s="3"/>
    </row>
    <row r="24" spans="1:3" ht="30.75" customHeight="1">
      <c r="A24" s="224" t="s">
        <v>27</v>
      </c>
      <c r="B24" s="224"/>
      <c r="C24" s="15" t="s">
        <v>20</v>
      </c>
    </row>
    <row r="25" spans="1:3" ht="31.5" customHeight="1">
      <c r="A25" s="224" t="s">
        <v>28</v>
      </c>
      <c r="B25" s="224"/>
      <c r="C25" s="16" t="s">
        <v>20</v>
      </c>
    </row>
    <row r="26" spans="1:3" ht="48.75" customHeight="1">
      <c r="A26" s="224" t="s">
        <v>29</v>
      </c>
      <c r="B26" s="224"/>
      <c r="C26" s="15" t="s">
        <v>20</v>
      </c>
    </row>
    <row r="27" spans="1:3" ht="15.75">
      <c r="A27" s="8" t="s">
        <v>30</v>
      </c>
      <c r="B27" s="10">
        <v>265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f>B31+B34+B36</f>
        <v>62.9</v>
      </c>
      <c r="C30" s="10" t="s">
        <v>35</v>
      </c>
    </row>
    <row r="31" spans="1:3" ht="15.75">
      <c r="A31" s="18" t="s">
        <v>36</v>
      </c>
      <c r="B31" s="17">
        <v>62.9</v>
      </c>
      <c r="C31" s="17" t="s">
        <v>35</v>
      </c>
    </row>
    <row r="32" spans="1:3" ht="15.75">
      <c r="A32" s="20" t="s">
        <v>37</v>
      </c>
      <c r="B32" s="17">
        <v>36.1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63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0</v>
      </c>
      <c r="C35" s="17" t="s">
        <v>41</v>
      </c>
    </row>
    <row r="36" spans="1:3" ht="31.5">
      <c r="A36" s="2" t="s">
        <v>42</v>
      </c>
      <c r="B36" s="17">
        <v>0</v>
      </c>
      <c r="C36" s="17" t="s">
        <v>35</v>
      </c>
    </row>
    <row r="37" spans="1:3" ht="15.75">
      <c r="A37" s="8" t="s">
        <v>43</v>
      </c>
      <c r="B37" s="22"/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47.25">
      <c r="A39" s="25" t="s">
        <v>45</v>
      </c>
      <c r="B39" s="26">
        <f>SUM(B40:B43)</f>
        <v>156.6</v>
      </c>
      <c r="C39" s="27"/>
    </row>
    <row r="40" spans="1:3" ht="15.75">
      <c r="A40" s="28" t="s">
        <v>46</v>
      </c>
      <c r="B40" s="24">
        <v>0</v>
      </c>
      <c r="C40" s="8" t="s">
        <v>35</v>
      </c>
    </row>
    <row r="41" spans="1:3" ht="15.75">
      <c r="A41" s="29" t="s">
        <v>47</v>
      </c>
      <c r="B41" s="24"/>
      <c r="C41" s="8" t="s">
        <v>35</v>
      </c>
    </row>
    <row r="42" spans="1:3" ht="15.75">
      <c r="A42" s="28" t="s">
        <v>48</v>
      </c>
      <c r="B42" s="24">
        <v>156.6</v>
      </c>
      <c r="C42" s="8" t="s">
        <v>35</v>
      </c>
    </row>
    <row r="43" spans="1:3" ht="15.75">
      <c r="A43" s="18" t="s">
        <v>49</v>
      </c>
      <c r="B43" s="19">
        <v>0</v>
      </c>
      <c r="C43" s="10" t="s">
        <v>35</v>
      </c>
    </row>
    <row r="44" spans="1:3" ht="15.75">
      <c r="A44" s="1" t="s">
        <v>50</v>
      </c>
      <c r="B44" s="30"/>
      <c r="C44" s="30"/>
    </row>
    <row r="45" spans="1:3" ht="15.75">
      <c r="A45" s="1" t="s">
        <v>51</v>
      </c>
      <c r="B45" s="31">
        <v>7</v>
      </c>
      <c r="C45" s="30" t="s">
        <v>52</v>
      </c>
    </row>
    <row r="46" spans="1:3" ht="15.75">
      <c r="A46" s="8" t="s">
        <v>53</v>
      </c>
      <c r="B46" s="32">
        <f>SUM(B47:B50)</f>
        <v>97.2</v>
      </c>
      <c r="C46" s="17" t="s">
        <v>35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4"/>
      <c r="C48" s="8"/>
    </row>
    <row r="49" spans="1:3" ht="15.75">
      <c r="A49" s="35" t="s">
        <v>56</v>
      </c>
      <c r="B49" s="34">
        <v>97.2</v>
      </c>
      <c r="C49" s="8"/>
    </row>
    <row r="50" spans="1:3" ht="15.75">
      <c r="A50" s="35" t="s">
        <v>57</v>
      </c>
      <c r="B50" s="34"/>
      <c r="C50" s="8"/>
    </row>
    <row r="51" spans="1:3" ht="15.75">
      <c r="A51" s="225" t="s">
        <v>58</v>
      </c>
      <c r="B51" s="225"/>
      <c r="C51" s="225"/>
    </row>
    <row r="52" spans="1:3" ht="15.75">
      <c r="A52" s="1"/>
      <c r="B52" s="3"/>
      <c r="C52" s="3"/>
    </row>
    <row r="53" spans="1:3" ht="110.25">
      <c r="A53" s="36" t="s">
        <v>59</v>
      </c>
      <c r="B53" s="36" t="s">
        <v>60</v>
      </c>
      <c r="C53" s="36" t="s">
        <v>61</v>
      </c>
    </row>
    <row r="54" spans="1:3" ht="47.25">
      <c r="A54" s="37" t="s">
        <v>62</v>
      </c>
      <c r="B54" s="38" t="s">
        <v>63</v>
      </c>
      <c r="C54" s="39" t="s">
        <v>64</v>
      </c>
    </row>
    <row r="55" spans="1:3" ht="31.5">
      <c r="A55" s="37" t="s">
        <v>65</v>
      </c>
      <c r="B55" s="38" t="s">
        <v>66</v>
      </c>
      <c r="C55" s="39" t="s">
        <v>67</v>
      </c>
    </row>
    <row r="56" spans="1:3" ht="15.75">
      <c r="A56" s="40" t="s">
        <v>68</v>
      </c>
      <c r="B56" s="38" t="s">
        <v>69</v>
      </c>
      <c r="C56" s="39"/>
    </row>
    <row r="57" spans="1:3" ht="15.75">
      <c r="A57" s="41" t="s">
        <v>70</v>
      </c>
      <c r="B57" s="42"/>
      <c r="C57" s="43"/>
    </row>
    <row r="58" spans="1:3" ht="31.5">
      <c r="A58" s="44" t="s">
        <v>71</v>
      </c>
      <c r="B58" s="42" t="s">
        <v>72</v>
      </c>
      <c r="C58" s="39" t="s">
        <v>73</v>
      </c>
    </row>
    <row r="59" spans="1:3" ht="15.75">
      <c r="A59" s="44" t="s">
        <v>74</v>
      </c>
      <c r="B59" s="45"/>
      <c r="C59" s="39"/>
    </row>
    <row r="60" spans="1:3" ht="15.75">
      <c r="A60" s="44" t="s">
        <v>75</v>
      </c>
      <c r="B60" s="45"/>
      <c r="C60" s="39"/>
    </row>
    <row r="61" spans="1:3" ht="15.75">
      <c r="A61" s="46" t="s">
        <v>76</v>
      </c>
      <c r="B61" s="47"/>
      <c r="C61" s="39"/>
    </row>
    <row r="62" spans="1:3" ht="47.25">
      <c r="A62" s="48" t="s">
        <v>77</v>
      </c>
      <c r="B62" s="49" t="s">
        <v>78</v>
      </c>
      <c r="C62" s="39" t="s">
        <v>79</v>
      </c>
    </row>
    <row r="63" spans="1:3" ht="31.5">
      <c r="A63" s="50" t="s">
        <v>80</v>
      </c>
      <c r="B63" s="38" t="s">
        <v>81</v>
      </c>
      <c r="C63" s="39" t="s">
        <v>82</v>
      </c>
    </row>
    <row r="64" spans="1:3" ht="15.75">
      <c r="A64" s="41" t="s">
        <v>83</v>
      </c>
      <c r="B64" s="51"/>
      <c r="C64" s="39"/>
    </row>
    <row r="65" spans="1:3" ht="31.5">
      <c r="A65" s="52" t="s">
        <v>84</v>
      </c>
      <c r="B65" s="45" t="s">
        <v>85</v>
      </c>
      <c r="C65" s="39" t="s">
        <v>82</v>
      </c>
    </row>
    <row r="66" spans="1:3" ht="15.75">
      <c r="A66" s="53" t="s">
        <v>86</v>
      </c>
      <c r="B66" s="54" t="s">
        <v>87</v>
      </c>
      <c r="C66" s="39" t="s">
        <v>88</v>
      </c>
    </row>
    <row r="67" spans="1:3" ht="15.75">
      <c r="A67" s="55" t="s">
        <v>76</v>
      </c>
      <c r="B67" s="49"/>
      <c r="C67" s="39"/>
    </row>
    <row r="68" spans="1:3" ht="15.75">
      <c r="A68" s="41" t="s">
        <v>89</v>
      </c>
      <c r="B68" s="51"/>
      <c r="C68" s="39"/>
    </row>
    <row r="69" spans="1:3" ht="31.5">
      <c r="A69" s="53" t="s">
        <v>90</v>
      </c>
      <c r="B69" s="56" t="s">
        <v>91</v>
      </c>
      <c r="C69" s="39" t="s">
        <v>92</v>
      </c>
    </row>
    <row r="70" spans="1:3" ht="15.75">
      <c r="A70" s="52" t="s">
        <v>93</v>
      </c>
      <c r="B70" s="56" t="s">
        <v>94</v>
      </c>
      <c r="C70" s="39"/>
    </row>
    <row r="71" spans="1:3" ht="15.75">
      <c r="A71" s="53" t="s">
        <v>76</v>
      </c>
      <c r="B71" s="54"/>
      <c r="C71" s="57"/>
    </row>
    <row r="72" spans="1:3" ht="31.5">
      <c r="A72" s="41" t="s">
        <v>95</v>
      </c>
      <c r="B72" s="51"/>
      <c r="C72" s="43"/>
    </row>
    <row r="73" spans="1:3" ht="15.75">
      <c r="A73" s="53" t="s">
        <v>96</v>
      </c>
      <c r="B73" s="58"/>
      <c r="C73" s="59"/>
    </row>
    <row r="74" spans="1:3" ht="15.75">
      <c r="A74" s="53" t="s">
        <v>97</v>
      </c>
      <c r="B74" s="54"/>
      <c r="C74" s="59"/>
    </row>
    <row r="75" spans="1:3" ht="15.75">
      <c r="A75" s="53" t="s">
        <v>98</v>
      </c>
      <c r="B75" s="54"/>
      <c r="C75" s="59"/>
    </row>
    <row r="76" spans="1:3" ht="15.75">
      <c r="A76" s="53" t="s">
        <v>99</v>
      </c>
      <c r="B76" s="54" t="s">
        <v>100</v>
      </c>
      <c r="C76" s="59" t="s">
        <v>101</v>
      </c>
    </row>
    <row r="77" spans="1:3" ht="15.75">
      <c r="A77" s="53" t="s">
        <v>102</v>
      </c>
      <c r="B77" s="54"/>
      <c r="C77" s="59"/>
    </row>
    <row r="78" spans="1:3" ht="15.75">
      <c r="A78" s="53" t="s">
        <v>103</v>
      </c>
      <c r="B78" s="54" t="s">
        <v>104</v>
      </c>
      <c r="C78" s="59"/>
    </row>
    <row r="79" spans="1:3" ht="15.75">
      <c r="A79" s="53" t="s">
        <v>105</v>
      </c>
      <c r="B79" s="54" t="s">
        <v>104</v>
      </c>
      <c r="C79" s="59"/>
    </row>
    <row r="80" spans="1:3" ht="15.75">
      <c r="A80" s="53" t="s">
        <v>106</v>
      </c>
      <c r="B80" s="54"/>
      <c r="C80" s="59"/>
    </row>
    <row r="81" spans="1:3" ht="15.75">
      <c r="A81" s="55" t="s">
        <v>107</v>
      </c>
      <c r="B81" s="54"/>
      <c r="C81" s="59"/>
    </row>
    <row r="82" spans="1:3" ht="47.25">
      <c r="A82" s="41" t="s">
        <v>108</v>
      </c>
      <c r="B82" s="51"/>
      <c r="C82" s="43"/>
    </row>
    <row r="83" spans="1:3" ht="15.75">
      <c r="A83" s="53" t="s">
        <v>109</v>
      </c>
      <c r="B83" s="54" t="s">
        <v>100</v>
      </c>
      <c r="C83" s="59" t="s">
        <v>101</v>
      </c>
    </row>
    <row r="84" spans="1:3" ht="15.75">
      <c r="A84" s="53" t="s">
        <v>110</v>
      </c>
      <c r="B84" s="54"/>
      <c r="C84" s="59"/>
    </row>
    <row r="85" spans="1:3" ht="15.75">
      <c r="A85" s="53" t="s">
        <v>111</v>
      </c>
      <c r="B85" s="54"/>
      <c r="C85" s="59"/>
    </row>
    <row r="86" spans="1:3" ht="15.75">
      <c r="A86" s="53" t="s">
        <v>112</v>
      </c>
      <c r="B86" s="54"/>
      <c r="C86" s="59"/>
    </row>
    <row r="87" spans="1:3" ht="15.75">
      <c r="A87" s="53" t="s">
        <v>113</v>
      </c>
      <c r="B87" s="54"/>
      <c r="C87" s="59"/>
    </row>
    <row r="88" spans="1:3" ht="15.75">
      <c r="A88" s="53" t="s">
        <v>114</v>
      </c>
      <c r="B88" s="54"/>
      <c r="C88" s="59"/>
    </row>
    <row r="89" spans="1:3" ht="31.5">
      <c r="A89" s="53" t="s">
        <v>115</v>
      </c>
      <c r="B89" s="54" t="s">
        <v>116</v>
      </c>
      <c r="C89" s="59" t="s">
        <v>117</v>
      </c>
    </row>
    <row r="90" spans="1:3" ht="15.75">
      <c r="A90" s="53" t="s">
        <v>118</v>
      </c>
      <c r="B90" s="54"/>
      <c r="C90" s="59"/>
    </row>
    <row r="91" spans="1:3" ht="15.75">
      <c r="A91" s="53" t="s">
        <v>119</v>
      </c>
      <c r="B91" s="54" t="s">
        <v>104</v>
      </c>
      <c r="C91" s="59"/>
    </row>
    <row r="92" spans="1:3" ht="15.75">
      <c r="A92" s="60" t="s">
        <v>76</v>
      </c>
      <c r="B92" s="49"/>
      <c r="C92" s="61"/>
    </row>
    <row r="93" spans="1:3" ht="15.75">
      <c r="A93" s="37" t="s">
        <v>120</v>
      </c>
      <c r="B93" s="38" t="s">
        <v>100</v>
      </c>
      <c r="C93" s="59" t="s">
        <v>121</v>
      </c>
    </row>
    <row r="94" spans="1:3" ht="47.25">
      <c r="A94" s="11" t="s">
        <v>206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6">
      <selection activeCell="C6" sqref="C6"/>
    </sheetView>
  </sheetViews>
  <sheetFormatPr defaultColWidth="9.140625" defaultRowHeight="12.75"/>
  <cols>
    <col min="1" max="1" width="33.00390625" style="0" customWidth="1"/>
    <col min="2" max="2" width="5.57421875" style="0" customWidth="1"/>
    <col min="3" max="3" width="23.281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5" ht="26.25" customHeight="1">
      <c r="A1" s="62"/>
      <c r="B1" s="63"/>
      <c r="C1" s="62"/>
      <c r="D1" s="228" t="s">
        <v>125</v>
      </c>
      <c r="E1" s="228"/>
      <c r="F1" s="62"/>
      <c r="G1" s="62"/>
      <c r="H1" s="62"/>
      <c r="I1" s="64"/>
      <c r="J1" s="64"/>
      <c r="K1" s="62"/>
      <c r="L1" s="62"/>
      <c r="M1" s="62"/>
      <c r="N1" s="62"/>
      <c r="O1" s="62"/>
    </row>
    <row r="2" spans="1:15" ht="15.75">
      <c r="A2" s="63"/>
      <c r="B2" s="63"/>
      <c r="C2" s="244" t="s">
        <v>1</v>
      </c>
      <c r="D2" s="244"/>
      <c r="E2" s="63"/>
      <c r="F2" s="63"/>
      <c r="G2" s="63"/>
      <c r="H2" s="62"/>
      <c r="I2" s="64"/>
      <c r="J2" s="64"/>
      <c r="K2" s="62"/>
      <c r="L2" s="62"/>
      <c r="M2" s="62"/>
      <c r="N2" s="62"/>
      <c r="O2" s="62"/>
    </row>
    <row r="3" spans="1:15" ht="63" customHeight="1">
      <c r="A3" s="63"/>
      <c r="B3" s="62"/>
      <c r="C3" s="245" t="s">
        <v>2</v>
      </c>
      <c r="D3" s="245"/>
      <c r="E3" s="63"/>
      <c r="F3" s="63"/>
      <c r="G3" s="63"/>
      <c r="H3" s="62"/>
      <c r="I3" s="64"/>
      <c r="J3" s="64"/>
      <c r="K3" s="62"/>
      <c r="L3" s="62"/>
      <c r="M3" s="62"/>
      <c r="N3" s="62"/>
      <c r="O3" s="62"/>
    </row>
    <row r="4" spans="1:15" ht="15.75">
      <c r="A4" s="63"/>
      <c r="B4" s="63"/>
      <c r="C4" s="65"/>
      <c r="D4" s="66" t="s">
        <v>3</v>
      </c>
      <c r="E4" s="67"/>
      <c r="F4" s="63"/>
      <c r="G4" s="63"/>
      <c r="H4" s="62"/>
      <c r="I4" s="64"/>
      <c r="J4" s="64"/>
      <c r="K4" s="62"/>
      <c r="L4" s="62"/>
      <c r="M4" s="62"/>
      <c r="N4" s="62"/>
      <c r="O4" s="62"/>
    </row>
    <row r="5" spans="1:15" ht="15.75">
      <c r="A5" s="63"/>
      <c r="B5" s="63"/>
      <c r="C5" s="68" t="s">
        <v>207</v>
      </c>
      <c r="D5" s="66"/>
      <c r="E5" s="69"/>
      <c r="F5" s="63"/>
      <c r="G5" s="63"/>
      <c r="H5" s="62"/>
      <c r="I5" s="64"/>
      <c r="J5" s="64"/>
      <c r="K5" s="62"/>
      <c r="L5" s="62"/>
      <c r="M5" s="62"/>
      <c r="N5" s="62"/>
      <c r="O5" s="62"/>
    </row>
    <row r="6" spans="1:15" ht="15">
      <c r="A6" s="63"/>
      <c r="B6" s="63"/>
      <c r="C6" s="5" t="s">
        <v>4</v>
      </c>
      <c r="D6" s="70"/>
      <c r="E6" s="71"/>
      <c r="F6" s="63"/>
      <c r="G6" s="63"/>
      <c r="H6" s="62"/>
      <c r="I6" s="64"/>
      <c r="J6" s="64"/>
      <c r="K6" s="62"/>
      <c r="L6" s="62"/>
      <c r="M6" s="62"/>
      <c r="N6" s="62"/>
      <c r="O6" s="62"/>
    </row>
    <row r="7" spans="1:15" ht="15">
      <c r="A7" s="63"/>
      <c r="B7" s="63"/>
      <c r="C7" s="6" t="s">
        <v>123</v>
      </c>
      <c r="D7" s="72"/>
      <c r="E7" s="71"/>
      <c r="F7" s="63"/>
      <c r="G7" s="63"/>
      <c r="H7" s="62"/>
      <c r="I7" s="64"/>
      <c r="J7" s="64"/>
      <c r="K7" s="62"/>
      <c r="L7" s="62"/>
      <c r="M7" s="62"/>
      <c r="N7" s="62"/>
      <c r="O7" s="62"/>
    </row>
    <row r="8" spans="1:15" ht="15.75">
      <c r="A8" s="244" t="s">
        <v>126</v>
      </c>
      <c r="B8" s="244"/>
      <c r="C8" s="244"/>
      <c r="D8" s="244"/>
      <c r="E8" s="244"/>
      <c r="F8" s="73"/>
      <c r="G8" s="73"/>
      <c r="H8" s="74"/>
      <c r="I8" s="75"/>
      <c r="J8" s="64"/>
      <c r="K8" s="74"/>
      <c r="L8" s="74"/>
      <c r="M8" s="74"/>
      <c r="N8" s="74"/>
      <c r="O8" s="74"/>
    </row>
    <row r="9" spans="1:15" ht="45" customHeight="1">
      <c r="A9" s="235" t="s">
        <v>127</v>
      </c>
      <c r="B9" s="235"/>
      <c r="C9" s="235"/>
      <c r="D9" s="235"/>
      <c r="E9" s="235"/>
      <c r="F9" s="73"/>
      <c r="G9" s="73"/>
      <c r="H9" s="74"/>
      <c r="I9" s="75"/>
      <c r="J9" s="64"/>
      <c r="K9" s="74"/>
      <c r="L9" s="74"/>
      <c r="M9" s="74"/>
      <c r="N9" s="74"/>
      <c r="O9" s="74"/>
    </row>
    <row r="10" spans="1:15" ht="15.75">
      <c r="A10" s="76"/>
      <c r="B10" s="76"/>
      <c r="C10" s="74"/>
      <c r="D10" s="76" t="s">
        <v>11</v>
      </c>
      <c r="E10" s="76"/>
      <c r="F10" s="73"/>
      <c r="G10" s="77">
        <v>62.9</v>
      </c>
      <c r="H10" s="78">
        <v>36.1</v>
      </c>
      <c r="I10" s="75"/>
      <c r="J10" s="64"/>
      <c r="K10" s="74"/>
      <c r="L10" s="74"/>
      <c r="M10" s="74"/>
      <c r="N10" s="74"/>
      <c r="O10" s="74"/>
    </row>
    <row r="11" spans="1:15" ht="81.75" customHeight="1">
      <c r="A11" s="79"/>
      <c r="B11" s="236" t="s">
        <v>128</v>
      </c>
      <c r="C11" s="237"/>
      <c r="D11" s="80" t="s">
        <v>129</v>
      </c>
      <c r="E11" s="80" t="s">
        <v>130</v>
      </c>
      <c r="F11" s="80" t="s">
        <v>131</v>
      </c>
      <c r="G11" s="81"/>
      <c r="H11" s="82"/>
      <c r="I11" s="83" t="s">
        <v>132</v>
      </c>
      <c r="J11" s="64"/>
      <c r="K11" s="82"/>
      <c r="L11" s="82"/>
      <c r="M11" s="82"/>
      <c r="N11" s="82"/>
      <c r="O11" s="82"/>
    </row>
    <row r="12" spans="1:15" ht="15">
      <c r="A12" s="84" t="s">
        <v>133</v>
      </c>
      <c r="B12" s="85"/>
      <c r="C12" s="85"/>
      <c r="D12" s="86"/>
      <c r="E12" s="86"/>
      <c r="F12" s="87"/>
      <c r="G12" s="88">
        <f>SUM(D13:D13)</f>
        <v>0</v>
      </c>
      <c r="H12" s="89">
        <f>F13</f>
        <v>0</v>
      </c>
      <c r="I12" s="64"/>
      <c r="J12" s="64"/>
      <c r="K12" s="62"/>
      <c r="L12" s="62"/>
      <c r="M12" s="62"/>
      <c r="N12" s="62"/>
      <c r="O12" s="62"/>
    </row>
    <row r="13" spans="1:15" ht="31.5">
      <c r="A13" s="90" t="s">
        <v>134</v>
      </c>
      <c r="B13" s="91"/>
      <c r="C13" s="92" t="s">
        <v>135</v>
      </c>
      <c r="D13" s="93">
        <v>0</v>
      </c>
      <c r="E13" s="93">
        <f>D13/$G$10/12</f>
        <v>0</v>
      </c>
      <c r="F13" s="94">
        <f>D13/$H$10/12</f>
        <v>0</v>
      </c>
      <c r="G13" s="95"/>
      <c r="H13" s="62"/>
      <c r="I13" s="64">
        <v>0.81</v>
      </c>
      <c r="J13" s="64" t="s">
        <v>136</v>
      </c>
      <c r="K13" s="62"/>
      <c r="L13" s="62"/>
      <c r="M13" s="62"/>
      <c r="N13" s="62"/>
      <c r="O13" s="62"/>
    </row>
    <row r="14" spans="1:15" ht="15">
      <c r="A14" s="96" t="s">
        <v>137</v>
      </c>
      <c r="B14" s="97"/>
      <c r="C14" s="97"/>
      <c r="D14" s="98"/>
      <c r="E14" s="99"/>
      <c r="F14" s="100"/>
      <c r="G14" s="101">
        <f>SUM(D15:D21)</f>
        <v>3518.2067521745075</v>
      </c>
      <c r="H14" s="102">
        <f>SUM(F15:F21)</f>
        <v>8.121437562729703</v>
      </c>
      <c r="I14" s="64"/>
      <c r="J14" s="64"/>
      <c r="K14" s="62"/>
      <c r="L14" s="62"/>
      <c r="M14" s="62"/>
      <c r="N14" s="62"/>
      <c r="O14" s="62"/>
    </row>
    <row r="15" spans="1:15" ht="31.5">
      <c r="A15" s="103" t="s">
        <v>138</v>
      </c>
      <c r="B15" s="104">
        <v>2</v>
      </c>
      <c r="C15" s="105" t="s">
        <v>135</v>
      </c>
      <c r="D15" s="106">
        <v>1024.3328521745075</v>
      </c>
      <c r="E15" s="107">
        <f aca="true" t="shared" si="0" ref="E15:E20">D15/$G$10/12</f>
        <v>1.3570917490388281</v>
      </c>
      <c r="F15" s="108">
        <f aca="true" t="shared" si="1" ref="F15:F21">D15/$H$10/12</f>
        <v>2.3645726042809496</v>
      </c>
      <c r="G15" s="95"/>
      <c r="H15" s="62"/>
      <c r="I15" s="64">
        <v>1.3</v>
      </c>
      <c r="J15" s="64" t="s">
        <v>136</v>
      </c>
      <c r="K15" s="62"/>
      <c r="L15" s="62"/>
      <c r="M15" s="109"/>
      <c r="N15" s="110"/>
      <c r="O15" s="110"/>
    </row>
    <row r="16" spans="1:15" ht="15.75">
      <c r="A16" s="90" t="s">
        <v>139</v>
      </c>
      <c r="B16" s="91">
        <v>2</v>
      </c>
      <c r="C16" s="111" t="s">
        <v>135</v>
      </c>
      <c r="D16" s="112">
        <v>0</v>
      </c>
      <c r="E16" s="107">
        <f t="shared" si="0"/>
        <v>0</v>
      </c>
      <c r="F16" s="108">
        <f t="shared" si="1"/>
        <v>0</v>
      </c>
      <c r="G16" s="95"/>
      <c r="H16" s="62"/>
      <c r="I16" s="64"/>
      <c r="J16" s="64"/>
      <c r="K16" s="62"/>
      <c r="L16" s="62"/>
      <c r="M16" s="62"/>
      <c r="N16" s="62"/>
      <c r="O16" s="62"/>
    </row>
    <row r="17" spans="1:15" ht="31.5">
      <c r="A17" s="90" t="s">
        <v>140</v>
      </c>
      <c r="B17" s="91"/>
      <c r="C17" s="111" t="s">
        <v>135</v>
      </c>
      <c r="D17" s="112">
        <v>0</v>
      </c>
      <c r="E17" s="107">
        <f t="shared" si="0"/>
        <v>0</v>
      </c>
      <c r="F17" s="108">
        <f t="shared" si="1"/>
        <v>0</v>
      </c>
      <c r="G17" s="95"/>
      <c r="H17" s="62"/>
      <c r="I17" s="64"/>
      <c r="J17" s="64"/>
      <c r="K17" s="62"/>
      <c r="L17" s="62"/>
      <c r="M17" s="62"/>
      <c r="N17" s="62"/>
      <c r="O17" s="62"/>
    </row>
    <row r="18" spans="1:15" ht="31.5">
      <c r="A18" s="90" t="s">
        <v>141</v>
      </c>
      <c r="B18" s="91">
        <v>2</v>
      </c>
      <c r="C18" s="111" t="s">
        <v>135</v>
      </c>
      <c r="D18" s="112">
        <v>0</v>
      </c>
      <c r="E18" s="107">
        <f t="shared" si="0"/>
        <v>0</v>
      </c>
      <c r="F18" s="108">
        <f t="shared" si="1"/>
        <v>0</v>
      </c>
      <c r="G18" s="62"/>
      <c r="H18" s="62"/>
      <c r="I18" s="64"/>
      <c r="J18" s="64"/>
      <c r="K18" s="62"/>
      <c r="L18" s="62"/>
      <c r="M18" s="62"/>
      <c r="N18" s="62"/>
      <c r="O18" s="62"/>
    </row>
    <row r="19" spans="1:15" ht="60">
      <c r="A19" s="90" t="s">
        <v>142</v>
      </c>
      <c r="B19" s="113">
        <v>1</v>
      </c>
      <c r="C19" s="114" t="s">
        <v>143</v>
      </c>
      <c r="D19" s="112">
        <v>0</v>
      </c>
      <c r="E19" s="107">
        <f t="shared" si="0"/>
        <v>0</v>
      </c>
      <c r="F19" s="108">
        <f t="shared" si="1"/>
        <v>0</v>
      </c>
      <c r="G19" s="95"/>
      <c r="H19" s="62"/>
      <c r="I19" s="64"/>
      <c r="J19" s="64"/>
      <c r="K19" s="62"/>
      <c r="L19" s="62"/>
      <c r="M19" s="62"/>
      <c r="N19" s="62"/>
      <c r="O19" s="62"/>
    </row>
    <row r="20" spans="1:15" ht="31.5">
      <c r="A20" s="90" t="s">
        <v>144</v>
      </c>
      <c r="B20" s="91"/>
      <c r="C20" s="111" t="s">
        <v>145</v>
      </c>
      <c r="D20" s="112">
        <v>0</v>
      </c>
      <c r="E20" s="107">
        <f t="shared" si="0"/>
        <v>0</v>
      </c>
      <c r="F20" s="108">
        <f t="shared" si="1"/>
        <v>0</v>
      </c>
      <c r="G20" s="95"/>
      <c r="H20" s="62"/>
      <c r="I20" s="64"/>
      <c r="J20" s="64"/>
      <c r="K20" s="62"/>
      <c r="L20" s="62"/>
      <c r="M20" s="62"/>
      <c r="N20" s="62"/>
      <c r="O20" s="62"/>
    </row>
    <row r="21" spans="1:15" ht="31.5">
      <c r="A21" s="115" t="s">
        <v>146</v>
      </c>
      <c r="B21" s="116"/>
      <c r="C21" s="117" t="s">
        <v>135</v>
      </c>
      <c r="D21" s="118">
        <v>2493.8739</v>
      </c>
      <c r="E21" s="119">
        <f>D21/$G$10/12</f>
        <v>3.304019475357711</v>
      </c>
      <c r="F21" s="108">
        <f t="shared" si="1"/>
        <v>5.756864958448753</v>
      </c>
      <c r="G21" s="95"/>
      <c r="H21" s="62"/>
      <c r="I21" s="64"/>
      <c r="J21" s="64"/>
      <c r="K21" s="62"/>
      <c r="L21" s="62"/>
      <c r="M21" s="62"/>
      <c r="N21" s="62"/>
      <c r="O21" s="62"/>
    </row>
    <row r="22" spans="1:15" ht="15">
      <c r="A22" s="120" t="s">
        <v>147</v>
      </c>
      <c r="B22" s="121"/>
      <c r="C22" s="121"/>
      <c r="D22" s="122"/>
      <c r="E22" s="123"/>
      <c r="F22" s="124"/>
      <c r="G22" s="125">
        <f>SUM(D23:D27)</f>
        <v>4358.307941388762</v>
      </c>
      <c r="H22" s="126">
        <f>SUM(F23:F27)</f>
        <v>10.060729319918655</v>
      </c>
      <c r="I22" s="64"/>
      <c r="J22" s="64"/>
      <c r="K22" s="62"/>
      <c r="L22" s="62"/>
      <c r="M22" s="62"/>
      <c r="N22" s="62"/>
      <c r="O22" s="62"/>
    </row>
    <row r="23" spans="1:15" ht="31.5">
      <c r="A23" s="103" t="s">
        <v>148</v>
      </c>
      <c r="B23" s="104">
        <v>1</v>
      </c>
      <c r="C23" s="105" t="s">
        <v>145</v>
      </c>
      <c r="D23" s="127">
        <v>0</v>
      </c>
      <c r="E23" s="107">
        <f>D23/$G$10/12</f>
        <v>0</v>
      </c>
      <c r="F23" s="108">
        <f>D23/$H$10/12</f>
        <v>0</v>
      </c>
      <c r="G23" s="95"/>
      <c r="H23" s="62"/>
      <c r="I23" s="64"/>
      <c r="J23" s="64"/>
      <c r="K23" s="62"/>
      <c r="L23" s="62"/>
      <c r="M23" s="62"/>
      <c r="N23" s="62"/>
      <c r="O23" s="62"/>
    </row>
    <row r="24" spans="1:15" ht="110.25">
      <c r="A24" s="90" t="s">
        <v>149</v>
      </c>
      <c r="B24" s="91">
        <v>2</v>
      </c>
      <c r="C24" s="111" t="s">
        <v>145</v>
      </c>
      <c r="D24" s="127">
        <v>0</v>
      </c>
      <c r="E24" s="107">
        <f>D24/$G$10/12</f>
        <v>0</v>
      </c>
      <c r="F24" s="108">
        <f>D24/$H$10/12</f>
        <v>0</v>
      </c>
      <c r="G24" s="95"/>
      <c r="H24" s="62"/>
      <c r="I24" s="128" t="s">
        <v>150</v>
      </c>
      <c r="J24" s="129" t="s">
        <v>151</v>
      </c>
      <c r="K24" s="62"/>
      <c r="L24" s="62"/>
      <c r="M24" s="62"/>
      <c r="N24" s="62"/>
      <c r="O24" s="62"/>
    </row>
    <row r="25" spans="1:15" ht="47.25">
      <c r="A25" s="90" t="s">
        <v>152</v>
      </c>
      <c r="B25" s="113">
        <v>1</v>
      </c>
      <c r="C25" s="130" t="s">
        <v>153</v>
      </c>
      <c r="D25" s="127">
        <v>0</v>
      </c>
      <c r="E25" s="107">
        <f>D25/$G$10/12</f>
        <v>0</v>
      </c>
      <c r="F25" s="108">
        <f>D25/$H$10/12</f>
        <v>0</v>
      </c>
      <c r="G25" s="62"/>
      <c r="H25" s="62"/>
      <c r="I25" s="64">
        <v>0.38</v>
      </c>
      <c r="J25" s="64" t="s">
        <v>136</v>
      </c>
      <c r="K25" s="62"/>
      <c r="L25" s="62"/>
      <c r="M25" s="62"/>
      <c r="N25" s="62"/>
      <c r="O25" s="62"/>
    </row>
    <row r="26" spans="1:15" ht="63">
      <c r="A26" s="90" t="s">
        <v>154</v>
      </c>
      <c r="B26" s="91">
        <v>2</v>
      </c>
      <c r="C26" s="111" t="s">
        <v>145</v>
      </c>
      <c r="D26" s="127">
        <v>0</v>
      </c>
      <c r="E26" s="107">
        <f>D26/$G$10/12</f>
        <v>0</v>
      </c>
      <c r="F26" s="108">
        <f>D26/$H$10/12</f>
        <v>0</v>
      </c>
      <c r="G26" s="95"/>
      <c r="H26" s="62"/>
      <c r="I26" s="128" t="s">
        <v>155</v>
      </c>
      <c r="J26" s="129" t="s">
        <v>156</v>
      </c>
      <c r="K26" s="62"/>
      <c r="L26" s="62"/>
      <c r="M26" s="62"/>
      <c r="N26" s="62"/>
      <c r="O26" s="62"/>
    </row>
    <row r="27" spans="1:15" ht="47.25">
      <c r="A27" s="115" t="s">
        <v>157</v>
      </c>
      <c r="B27" s="116">
        <v>1</v>
      </c>
      <c r="C27" s="117" t="s">
        <v>158</v>
      </c>
      <c r="D27" s="127">
        <v>4358.307941388762</v>
      </c>
      <c r="E27" s="107">
        <f>D27/$G$10/12</f>
        <v>5.774122868824539</v>
      </c>
      <c r="F27" s="108">
        <f>D27/$H$10/12</f>
        <v>10.060729319918655</v>
      </c>
      <c r="G27" s="95"/>
      <c r="H27" s="62"/>
      <c r="I27" s="64">
        <v>1.82</v>
      </c>
      <c r="J27" s="64" t="s">
        <v>159</v>
      </c>
      <c r="K27" s="62"/>
      <c r="L27" s="62"/>
      <c r="M27" s="62"/>
      <c r="N27" s="62"/>
      <c r="O27" s="62"/>
    </row>
    <row r="28" spans="1:15" ht="15">
      <c r="A28" s="131" t="s">
        <v>160</v>
      </c>
      <c r="B28" s="132"/>
      <c r="C28" s="132"/>
      <c r="D28" s="133"/>
      <c r="E28" s="132"/>
      <c r="F28" s="134"/>
      <c r="G28" s="135">
        <f>SUM(D29:D39)</f>
        <v>1924.557653120387</v>
      </c>
      <c r="H28" s="136">
        <f>SUM(F29:F39)</f>
        <v>4.442653862235426</v>
      </c>
      <c r="I28" s="64"/>
      <c r="J28" s="64"/>
      <c r="K28" s="62"/>
      <c r="L28" s="62"/>
      <c r="M28" s="62"/>
      <c r="N28" s="62"/>
      <c r="O28" s="62"/>
    </row>
    <row r="29" spans="1:15" ht="30">
      <c r="A29" s="238" t="s">
        <v>161</v>
      </c>
      <c r="B29" s="240" t="s">
        <v>162</v>
      </c>
      <c r="C29" s="241"/>
      <c r="D29" s="127"/>
      <c r="E29" s="107"/>
      <c r="F29" s="108">
        <f aca="true" t="shared" si="2" ref="F29:F39">D29/$H$10/12</f>
        <v>0</v>
      </c>
      <c r="G29" s="137"/>
      <c r="H29" s="110"/>
      <c r="I29" s="128">
        <v>72.08</v>
      </c>
      <c r="J29" s="129" t="s">
        <v>163</v>
      </c>
      <c r="K29" s="110"/>
      <c r="L29" s="110"/>
      <c r="M29" s="110"/>
      <c r="N29" s="110"/>
      <c r="O29" s="110"/>
    </row>
    <row r="30" spans="1:15" ht="15.75">
      <c r="A30" s="239"/>
      <c r="B30" s="91">
        <v>2</v>
      </c>
      <c r="C30" s="138" t="s">
        <v>164</v>
      </c>
      <c r="D30" s="127">
        <v>0</v>
      </c>
      <c r="E30" s="107">
        <f>D30/$G$10/12</f>
        <v>0</v>
      </c>
      <c r="F30" s="108">
        <f t="shared" si="2"/>
        <v>0</v>
      </c>
      <c r="G30" s="137"/>
      <c r="H30" s="110"/>
      <c r="I30" s="139"/>
      <c r="J30" s="64"/>
      <c r="K30" s="110"/>
      <c r="L30" s="110"/>
      <c r="M30" s="110"/>
      <c r="N30" s="110"/>
      <c r="O30" s="110"/>
    </row>
    <row r="31" spans="1:15" ht="15.75">
      <c r="A31" s="239"/>
      <c r="B31" s="242" t="s">
        <v>165</v>
      </c>
      <c r="C31" s="243"/>
      <c r="D31" s="127"/>
      <c r="E31" s="107"/>
      <c r="F31" s="108">
        <f t="shared" si="2"/>
        <v>0</v>
      </c>
      <c r="G31" s="137"/>
      <c r="H31" s="110"/>
      <c r="I31" s="139">
        <v>0.16</v>
      </c>
      <c r="J31" s="64" t="s">
        <v>159</v>
      </c>
      <c r="K31" s="110"/>
      <c r="L31" s="110"/>
      <c r="M31" s="110"/>
      <c r="N31" s="110"/>
      <c r="O31" s="110"/>
    </row>
    <row r="32" spans="1:15" ht="15.75">
      <c r="A32" s="239"/>
      <c r="B32" s="91">
        <v>2</v>
      </c>
      <c r="C32" s="138" t="s">
        <v>164</v>
      </c>
      <c r="D32" s="127">
        <v>738.1922671433474</v>
      </c>
      <c r="E32" s="107">
        <f>D32/$G$10/12</f>
        <v>0.977997174275765</v>
      </c>
      <c r="F32" s="108">
        <f t="shared" si="2"/>
        <v>1.7040449380040334</v>
      </c>
      <c r="G32" s="137"/>
      <c r="H32" s="110"/>
      <c r="I32" s="139"/>
      <c r="J32" s="64"/>
      <c r="K32" s="110"/>
      <c r="L32" s="110"/>
      <c r="M32" s="110"/>
      <c r="N32" s="110"/>
      <c r="O32" s="110"/>
    </row>
    <row r="33" spans="1:15" ht="15.75">
      <c r="A33" s="239"/>
      <c r="B33" s="242" t="s">
        <v>166</v>
      </c>
      <c r="C33" s="243"/>
      <c r="D33" s="127"/>
      <c r="E33" s="107"/>
      <c r="F33" s="108">
        <f t="shared" si="2"/>
        <v>0</v>
      </c>
      <c r="G33" s="137"/>
      <c r="H33" s="110"/>
      <c r="I33" s="139"/>
      <c r="J33" s="64"/>
      <c r="K33" s="110"/>
      <c r="L33" s="110"/>
      <c r="M33" s="110"/>
      <c r="N33" s="110"/>
      <c r="O33" s="110"/>
    </row>
    <row r="34" spans="1:15" ht="15.75">
      <c r="A34" s="239"/>
      <c r="B34" s="91">
        <v>12</v>
      </c>
      <c r="C34" s="138" t="s">
        <v>164</v>
      </c>
      <c r="D34" s="127">
        <v>288.15011027915415</v>
      </c>
      <c r="E34" s="107">
        <f>D34/$G$10/12</f>
        <v>0.3817569028605646</v>
      </c>
      <c r="F34" s="108">
        <f t="shared" si="2"/>
        <v>0.6651664595548341</v>
      </c>
      <c r="G34" s="137"/>
      <c r="H34" s="110"/>
      <c r="I34" s="139"/>
      <c r="J34" s="64"/>
      <c r="K34" s="110"/>
      <c r="L34" s="110"/>
      <c r="M34" s="110"/>
      <c r="N34" s="110"/>
      <c r="O34" s="110"/>
    </row>
    <row r="35" spans="1:15" ht="60">
      <c r="A35" s="239"/>
      <c r="B35" s="242" t="s">
        <v>167</v>
      </c>
      <c r="C35" s="243"/>
      <c r="D35" s="127"/>
      <c r="E35" s="107"/>
      <c r="F35" s="108">
        <f t="shared" si="2"/>
        <v>0</v>
      </c>
      <c r="G35" s="137"/>
      <c r="H35" s="110"/>
      <c r="I35" s="128" t="s">
        <v>168</v>
      </c>
      <c r="J35" s="129" t="s">
        <v>169</v>
      </c>
      <c r="K35" s="110"/>
      <c r="L35" s="110"/>
      <c r="M35" s="110"/>
      <c r="N35" s="110"/>
      <c r="O35" s="110"/>
    </row>
    <row r="36" spans="1:15" ht="15.75">
      <c r="A36" s="239"/>
      <c r="B36" s="91">
        <v>12</v>
      </c>
      <c r="C36" s="138" t="s">
        <v>145</v>
      </c>
      <c r="D36" s="127">
        <v>671.7752756978853</v>
      </c>
      <c r="E36" s="107">
        <f>D36/$G$10/12</f>
        <v>0.8900043398223175</v>
      </c>
      <c r="F36" s="108">
        <f t="shared" si="2"/>
        <v>1.5507277832361155</v>
      </c>
      <c r="G36" s="137"/>
      <c r="H36" s="110"/>
      <c r="I36" s="139"/>
      <c r="J36" s="64"/>
      <c r="K36" s="110"/>
      <c r="L36" s="110"/>
      <c r="M36" s="110"/>
      <c r="N36" s="110"/>
      <c r="O36" s="110"/>
    </row>
    <row r="37" spans="1:15" ht="15.75">
      <c r="A37" s="140" t="s">
        <v>170</v>
      </c>
      <c r="B37" s="231" t="s">
        <v>171</v>
      </c>
      <c r="C37" s="232"/>
      <c r="D37" s="127">
        <v>226.44</v>
      </c>
      <c r="E37" s="107">
        <f>D37/$G$10/12</f>
        <v>0.3</v>
      </c>
      <c r="F37" s="108">
        <f t="shared" si="2"/>
        <v>0.5227146814404432</v>
      </c>
      <c r="G37" s="137"/>
      <c r="H37" s="110"/>
      <c r="I37" s="139">
        <v>0.97</v>
      </c>
      <c r="J37" s="64" t="s">
        <v>136</v>
      </c>
      <c r="K37" s="110"/>
      <c r="L37" s="110"/>
      <c r="M37" s="110"/>
      <c r="N37" s="110"/>
      <c r="O37" s="110"/>
    </row>
    <row r="38" spans="1:15" ht="15.75">
      <c r="A38" s="141" t="s">
        <v>172</v>
      </c>
      <c r="B38" s="142">
        <v>1</v>
      </c>
      <c r="C38" s="143" t="s">
        <v>145</v>
      </c>
      <c r="D38" s="127">
        <v>0</v>
      </c>
      <c r="E38" s="107">
        <f>D38/$G$10/12</f>
        <v>0</v>
      </c>
      <c r="F38" s="108">
        <f t="shared" si="2"/>
        <v>0</v>
      </c>
      <c r="G38" s="137"/>
      <c r="H38" s="110"/>
      <c r="I38" s="233">
        <v>1.46</v>
      </c>
      <c r="J38" s="233" t="s">
        <v>136</v>
      </c>
      <c r="K38" s="110"/>
      <c r="L38" s="110"/>
      <c r="M38" s="110"/>
      <c r="N38" s="110"/>
      <c r="O38" s="110"/>
    </row>
    <row r="39" spans="1:15" ht="15.75">
      <c r="A39" s="141" t="s">
        <v>173</v>
      </c>
      <c r="B39" s="144">
        <v>1</v>
      </c>
      <c r="C39" s="145" t="s">
        <v>145</v>
      </c>
      <c r="D39" s="127">
        <v>0</v>
      </c>
      <c r="E39" s="107">
        <f>D39/$G$10/12</f>
        <v>0</v>
      </c>
      <c r="F39" s="108">
        <f t="shared" si="2"/>
        <v>0</v>
      </c>
      <c r="G39" s="137"/>
      <c r="H39" s="110"/>
      <c r="I39" s="233"/>
      <c r="J39" s="233"/>
      <c r="K39" s="110"/>
      <c r="L39" s="110"/>
      <c r="M39" s="110"/>
      <c r="N39" s="110"/>
      <c r="O39" s="110"/>
    </row>
    <row r="40" spans="1:15" ht="15.75">
      <c r="A40" s="146" t="s">
        <v>174</v>
      </c>
      <c r="B40" s="147"/>
      <c r="C40" s="147"/>
      <c r="D40" s="148"/>
      <c r="E40" s="147"/>
      <c r="F40" s="149"/>
      <c r="G40" s="150">
        <f>D41</f>
        <v>980.1072346683658</v>
      </c>
      <c r="H40" s="151">
        <f>F41</f>
        <v>2.262482074488379</v>
      </c>
      <c r="I40" s="64"/>
      <c r="J40" s="64"/>
      <c r="K40" s="62"/>
      <c r="L40" s="62"/>
      <c r="M40" s="62"/>
      <c r="N40" s="62"/>
      <c r="O40" s="62"/>
    </row>
    <row r="41" spans="1:15" ht="15.75">
      <c r="A41" s="152" t="s">
        <v>175</v>
      </c>
      <c r="B41" s="234"/>
      <c r="C41" s="234"/>
      <c r="D41" s="127">
        <v>980.1072346683658</v>
      </c>
      <c r="E41" s="107">
        <f>D41/$G$10/12</f>
        <v>1.2984992510179727</v>
      </c>
      <c r="F41" s="108">
        <f>D41/$H$10/12</f>
        <v>2.262482074488379</v>
      </c>
      <c r="G41" s="95"/>
      <c r="H41" s="62"/>
      <c r="I41" s="64">
        <v>1.86</v>
      </c>
      <c r="J41" s="64" t="s">
        <v>136</v>
      </c>
      <c r="K41" s="62"/>
      <c r="L41" s="62"/>
      <c r="M41" s="62"/>
      <c r="N41" s="62"/>
      <c r="O41" s="62"/>
    </row>
    <row r="42" spans="1:15" ht="15">
      <c r="A42" s="153" t="s">
        <v>176</v>
      </c>
      <c r="B42" s="154"/>
      <c r="C42" s="154"/>
      <c r="D42" s="155"/>
      <c r="E42" s="154"/>
      <c r="F42" s="156"/>
      <c r="G42" s="157">
        <f>G12+G14+G22+G28+G40</f>
        <v>10781.179581352022</v>
      </c>
      <c r="H42" s="158">
        <f>H12+H14+H22+H28+H40</f>
        <v>24.887302819372163</v>
      </c>
      <c r="I42" s="64"/>
      <c r="J42" s="64"/>
      <c r="K42" s="62"/>
      <c r="L42" s="62"/>
      <c r="M42" s="62"/>
      <c r="N42" s="62"/>
      <c r="O42" s="62"/>
    </row>
    <row r="43" spans="1:15" ht="15.75">
      <c r="A43" s="159" t="s">
        <v>177</v>
      </c>
      <c r="B43" s="229"/>
      <c r="C43" s="230"/>
      <c r="D43" s="160">
        <f>(D13+D15+D16+D17+D18+D19+D20+D21+D23+D24+D25+D26+D27+D30+D32+D34+D36+D37+D38+D39+D41)</f>
        <v>10781.17958135202</v>
      </c>
      <c r="E43" s="161">
        <f>D43/$G$10/12</f>
        <v>14.283491761197695</v>
      </c>
      <c r="F43" s="162">
        <f>F13+F15+F16+F17+F18+F19+F20+F21+F23+F24+F25+F26+F27+F30+F32+F34+F36+F37+F38+F39+F41</f>
        <v>24.887302819372167</v>
      </c>
      <c r="G43" s="163"/>
      <c r="H43" s="163"/>
      <c r="I43" s="75"/>
      <c r="J43" s="64"/>
      <c r="K43" s="164">
        <f>E43/E46</f>
        <v>1.047483504128857</v>
      </c>
      <c r="L43" s="165"/>
      <c r="M43" s="165"/>
      <c r="N43" s="165"/>
      <c r="O43" s="165"/>
    </row>
    <row r="44" spans="1:15" ht="15.75">
      <c r="A44" s="166"/>
      <c r="B44" s="167"/>
      <c r="C44" s="167"/>
      <c r="D44" s="168"/>
      <c r="E44" s="169"/>
      <c r="F44" s="168"/>
      <c r="G44" s="163"/>
      <c r="H44" s="163"/>
      <c r="I44" s="75"/>
      <c r="J44" s="64"/>
      <c r="K44" s="165"/>
      <c r="L44" s="165"/>
      <c r="M44" s="165"/>
      <c r="N44" s="165"/>
      <c r="O44" s="165"/>
    </row>
    <row r="45" spans="1:15" ht="15.75" hidden="1">
      <c r="A45" s="170" t="s">
        <v>178</v>
      </c>
      <c r="B45" s="171">
        <f>G10-C45</f>
        <v>0</v>
      </c>
      <c r="C45" s="170">
        <v>62.9</v>
      </c>
      <c r="D45" s="172">
        <v>12145.1</v>
      </c>
      <c r="E45" s="173">
        <f>D45/C45/12</f>
        <v>16.0904875463699</v>
      </c>
      <c r="F45" s="174" t="e">
        <f>#REF!/12/G10</f>
        <v>#REF!</v>
      </c>
      <c r="G45" s="175" t="s">
        <v>179</v>
      </c>
      <c r="H45" s="176">
        <f>E43/E45</f>
        <v>0.8876978848549637</v>
      </c>
      <c r="I45" s="64"/>
      <c r="J45" s="64"/>
      <c r="K45" s="62" t="s">
        <v>179</v>
      </c>
      <c r="L45" s="62"/>
      <c r="M45" s="62"/>
      <c r="N45" s="62"/>
      <c r="O45" s="62"/>
    </row>
    <row r="46" spans="1:15" ht="15.75" hidden="1">
      <c r="A46" s="62"/>
      <c r="B46" s="62"/>
      <c r="C46" s="62"/>
      <c r="D46" s="177">
        <f>D45/1.18</f>
        <v>10292.457627118645</v>
      </c>
      <c r="E46" s="177">
        <f>E45/1.18</f>
        <v>13.63600639522873</v>
      </c>
      <c r="F46" s="178"/>
      <c r="G46" s="179" t="s">
        <v>180</v>
      </c>
      <c r="H46" s="180">
        <f>E43/E46</f>
        <v>1.047483504128857</v>
      </c>
      <c r="I46" s="64"/>
      <c r="J46" s="64"/>
      <c r="K46" s="62" t="s">
        <v>180</v>
      </c>
      <c r="L46" s="62"/>
      <c r="M46" s="62"/>
      <c r="N46" s="62"/>
      <c r="O46" s="62"/>
    </row>
    <row r="47" spans="1:15" ht="15.75" hidden="1">
      <c r="A47" s="62"/>
      <c r="B47" s="62"/>
      <c r="C47" s="62"/>
      <c r="D47" s="169"/>
      <c r="E47" s="169"/>
      <c r="F47" s="181"/>
      <c r="G47" s="182"/>
      <c r="H47" s="183"/>
      <c r="I47" s="64"/>
      <c r="J47" s="64"/>
      <c r="K47" s="62"/>
      <c r="L47" s="62"/>
      <c r="M47" s="62"/>
      <c r="N47" s="62"/>
      <c r="O47" s="62"/>
    </row>
    <row r="48" spans="1:15" ht="15" hidden="1">
      <c r="A48" s="62"/>
      <c r="B48" s="62"/>
      <c r="C48" s="62"/>
      <c r="D48" s="184">
        <f>E48*G10*12</f>
        <v>5993.112</v>
      </c>
      <c r="E48" s="185">
        <v>7.94</v>
      </c>
      <c r="F48" s="185"/>
      <c r="G48" s="186" t="s">
        <v>181</v>
      </c>
      <c r="H48" s="187">
        <f>E43/E48</f>
        <v>1.7989284334002134</v>
      </c>
      <c r="I48" s="64"/>
      <c r="J48" s="64"/>
      <c r="K48" s="62" t="s">
        <v>181</v>
      </c>
      <c r="L48" s="62"/>
      <c r="M48" s="62"/>
      <c r="N48" s="62"/>
      <c r="O48" s="62"/>
    </row>
    <row r="49" spans="1:15" ht="15" hidden="1">
      <c r="A49" s="62"/>
      <c r="B49" s="62"/>
      <c r="C49" s="62"/>
      <c r="D49" s="188">
        <f>D43-D48</f>
        <v>4788.06758135202</v>
      </c>
      <c r="E49" s="188">
        <f>E43-E48</f>
        <v>6.343491761197694</v>
      </c>
      <c r="F49" s="189"/>
      <c r="G49" s="190" t="s">
        <v>182</v>
      </c>
      <c r="H49" s="62"/>
      <c r="I49" s="64"/>
      <c r="J49" s="64"/>
      <c r="K49" s="62" t="s">
        <v>183</v>
      </c>
      <c r="L49" s="62"/>
      <c r="M49" s="62"/>
      <c r="N49" s="62"/>
      <c r="O49" s="62"/>
    </row>
    <row r="50" spans="1:15" ht="15" hidden="1">
      <c r="A50" s="62"/>
      <c r="B50" s="62"/>
      <c r="C50" s="62"/>
      <c r="D50" s="62"/>
      <c r="E50" s="62"/>
      <c r="F50" s="62"/>
      <c r="G50" s="62"/>
      <c r="H50" s="62"/>
      <c r="I50" s="64"/>
      <c r="J50" s="64"/>
      <c r="K50" s="62"/>
      <c r="L50" s="62"/>
      <c r="M50" s="62"/>
      <c r="N50" s="62"/>
      <c r="O50" s="62"/>
    </row>
    <row r="51" spans="1:15" ht="15" hidden="1">
      <c r="A51" s="62"/>
      <c r="B51" s="62"/>
      <c r="C51" s="62"/>
      <c r="D51" s="62"/>
      <c r="E51" s="62"/>
      <c r="F51" s="62"/>
      <c r="G51" s="62"/>
      <c r="H51" s="62"/>
      <c r="I51" s="64"/>
      <c r="J51" s="64"/>
      <c r="K51" s="62"/>
      <c r="L51" s="62"/>
      <c r="M51" s="62"/>
      <c r="N51" s="62"/>
      <c r="O51" s="62"/>
    </row>
    <row r="52" spans="1:15" ht="15">
      <c r="A52" s="62"/>
      <c r="B52" s="62"/>
      <c r="C52" s="62"/>
      <c r="D52" s="62"/>
      <c r="E52" s="62"/>
      <c r="F52" s="62"/>
      <c r="G52" s="62"/>
      <c r="H52" s="62"/>
      <c r="I52" s="64"/>
      <c r="J52" s="64"/>
      <c r="K52" s="62"/>
      <c r="L52" s="62"/>
      <c r="M52" s="62"/>
      <c r="N52" s="62"/>
      <c r="O52" s="62"/>
    </row>
    <row r="53" spans="1:15" ht="15">
      <c r="A53" s="62"/>
      <c r="B53" s="62"/>
      <c r="C53" s="62"/>
      <c r="D53" s="62"/>
      <c r="E53" s="62"/>
      <c r="F53" s="62"/>
      <c r="G53" s="62"/>
      <c r="H53" s="62"/>
      <c r="I53" s="64"/>
      <c r="J53" s="64"/>
      <c r="K53" s="62"/>
      <c r="L53" s="62"/>
      <c r="M53" s="62"/>
      <c r="N53" s="62"/>
      <c r="O53" s="62"/>
    </row>
    <row r="54" spans="1:15" ht="15">
      <c r="A54" s="62"/>
      <c r="B54" s="62"/>
      <c r="C54" s="62"/>
      <c r="D54" s="62"/>
      <c r="E54" s="62"/>
      <c r="F54" s="62"/>
      <c r="G54" s="62"/>
      <c r="H54" s="62"/>
      <c r="I54" s="64"/>
      <c r="J54" s="64"/>
      <c r="K54" s="62"/>
      <c r="L54" s="62"/>
      <c r="M54" s="62"/>
      <c r="N54" s="62"/>
      <c r="O54" s="62"/>
    </row>
    <row r="55" spans="1:15" ht="15">
      <c r="A55" s="62"/>
      <c r="B55" s="62"/>
      <c r="C55" s="62"/>
      <c r="D55" s="62"/>
      <c r="E55" s="62"/>
      <c r="F55" s="62"/>
      <c r="G55" s="62"/>
      <c r="H55" s="62"/>
      <c r="I55" s="64"/>
      <c r="J55" s="64"/>
      <c r="K55" s="62"/>
      <c r="L55" s="62"/>
      <c r="M55" s="62"/>
      <c r="N55" s="62"/>
      <c r="O55" s="62"/>
    </row>
    <row r="56" spans="1:15" ht="15">
      <c r="A56" s="62"/>
      <c r="B56" s="62"/>
      <c r="C56" s="62"/>
      <c r="D56" s="62"/>
      <c r="E56" s="62"/>
      <c r="F56" s="62"/>
      <c r="G56" s="62"/>
      <c r="H56" s="62"/>
      <c r="I56" s="64"/>
      <c r="J56" s="64"/>
      <c r="K56" s="62"/>
      <c r="L56" s="62"/>
      <c r="M56" s="62"/>
      <c r="N56" s="62"/>
      <c r="O56" s="62"/>
    </row>
    <row r="57" spans="1:15" ht="15">
      <c r="A57" s="62"/>
      <c r="B57" s="62"/>
      <c r="C57" s="62"/>
      <c r="D57" s="62"/>
      <c r="E57" s="62"/>
      <c r="F57" s="62"/>
      <c r="G57" s="62"/>
      <c r="H57" s="62"/>
      <c r="I57" s="64"/>
      <c r="J57" s="64"/>
      <c r="K57" s="62"/>
      <c r="L57" s="62"/>
      <c r="M57" s="62"/>
      <c r="N57" s="62"/>
      <c r="O57" s="62"/>
    </row>
    <row r="58" spans="1:15" ht="15">
      <c r="A58" s="62"/>
      <c r="B58" s="62"/>
      <c r="C58" s="62"/>
      <c r="D58" s="62"/>
      <c r="E58" s="62"/>
      <c r="F58" s="62"/>
      <c r="G58" s="62"/>
      <c r="H58" s="62"/>
      <c r="I58" s="64"/>
      <c r="J58" s="64"/>
      <c r="K58" s="62"/>
      <c r="L58" s="62"/>
      <c r="M58" s="62"/>
      <c r="N58" s="62"/>
      <c r="O58" s="62"/>
    </row>
    <row r="59" spans="1:15" ht="15">
      <c r="A59" s="62"/>
      <c r="B59" s="62"/>
      <c r="C59" s="62"/>
      <c r="D59" s="62"/>
      <c r="E59" s="62"/>
      <c r="F59" s="62"/>
      <c r="G59" s="62"/>
      <c r="H59" s="62"/>
      <c r="I59" s="64"/>
      <c r="J59" s="64"/>
      <c r="K59" s="62"/>
      <c r="L59" s="62"/>
      <c r="M59" s="62"/>
      <c r="N59" s="62"/>
      <c r="O59" s="62"/>
    </row>
    <row r="60" spans="1:15" ht="15">
      <c r="A60" s="62"/>
      <c r="B60" s="62"/>
      <c r="C60" s="62"/>
      <c r="D60" s="62"/>
      <c r="E60" s="62"/>
      <c r="F60" s="62"/>
      <c r="G60" s="62"/>
      <c r="H60" s="62"/>
      <c r="I60" s="64"/>
      <c r="J60" s="64"/>
      <c r="K60" s="62"/>
      <c r="L60" s="62"/>
      <c r="M60" s="62"/>
      <c r="N60" s="62"/>
      <c r="O60" s="62"/>
    </row>
    <row r="61" spans="1:15" ht="15">
      <c r="A61" s="62"/>
      <c r="B61" s="62"/>
      <c r="C61" s="62"/>
      <c r="D61" s="62"/>
      <c r="E61" s="62"/>
      <c r="F61" s="62"/>
      <c r="G61" s="62"/>
      <c r="H61" s="62"/>
      <c r="I61" s="64"/>
      <c r="J61" s="64"/>
      <c r="K61" s="62"/>
      <c r="L61" s="62"/>
      <c r="M61" s="62"/>
      <c r="N61" s="62"/>
      <c r="O61" s="62"/>
    </row>
    <row r="62" spans="1:15" ht="15">
      <c r="A62" s="62"/>
      <c r="B62" s="62"/>
      <c r="C62" s="62"/>
      <c r="D62" s="62"/>
      <c r="E62" s="62"/>
      <c r="F62" s="62"/>
      <c r="G62" s="62"/>
      <c r="H62" s="62"/>
      <c r="I62" s="64"/>
      <c r="J62" s="64"/>
      <c r="K62" s="62"/>
      <c r="L62" s="62"/>
      <c r="M62" s="62"/>
      <c r="N62" s="62"/>
      <c r="O62" s="62"/>
    </row>
    <row r="63" spans="1:15" ht="15">
      <c r="A63" s="62"/>
      <c r="B63" s="62"/>
      <c r="C63" s="62"/>
      <c r="D63" s="62"/>
      <c r="E63" s="62"/>
      <c r="F63" s="62"/>
      <c r="G63" s="62"/>
      <c r="H63" s="62"/>
      <c r="I63" s="64"/>
      <c r="J63" s="64"/>
      <c r="K63" s="62"/>
      <c r="L63" s="62"/>
      <c r="M63" s="62"/>
      <c r="N63" s="62"/>
      <c r="O63" s="62"/>
    </row>
    <row r="64" spans="1:15" ht="15">
      <c r="A64" s="62"/>
      <c r="B64" s="62"/>
      <c r="C64" s="62"/>
      <c r="D64" s="62"/>
      <c r="E64" s="62"/>
      <c r="F64" s="62"/>
      <c r="G64" s="62"/>
      <c r="H64" s="62"/>
      <c r="I64" s="64"/>
      <c r="J64" s="64"/>
      <c r="K64" s="62"/>
      <c r="L64" s="62"/>
      <c r="M64" s="62"/>
      <c r="N64" s="62"/>
      <c r="O64" s="62"/>
    </row>
    <row r="65" spans="1:15" ht="15">
      <c r="A65" s="62"/>
      <c r="B65" s="62"/>
      <c r="C65" s="62"/>
      <c r="D65" s="62"/>
      <c r="E65" s="62"/>
      <c r="F65" s="62"/>
      <c r="G65" s="62"/>
      <c r="H65" s="62"/>
      <c r="I65" s="64"/>
      <c r="J65" s="64"/>
      <c r="K65" s="62"/>
      <c r="L65" s="62"/>
      <c r="M65" s="62"/>
      <c r="N65" s="62"/>
      <c r="O65" s="62"/>
    </row>
  </sheetData>
  <sheetProtection/>
  <mergeCells count="16">
    <mergeCell ref="B33:C33"/>
    <mergeCell ref="B35:C35"/>
    <mergeCell ref="D1:E1"/>
    <mergeCell ref="C2:D2"/>
    <mergeCell ref="C3:D3"/>
    <mergeCell ref="A8:E8"/>
    <mergeCell ref="B43:C43"/>
    <mergeCell ref="B37:C37"/>
    <mergeCell ref="I38:I39"/>
    <mergeCell ref="J38:J39"/>
    <mergeCell ref="B41:C41"/>
    <mergeCell ref="A9:E9"/>
    <mergeCell ref="B11:C11"/>
    <mergeCell ref="A29:A36"/>
    <mergeCell ref="B29:C29"/>
    <mergeCell ref="B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00390625" style="0" customWidth="1"/>
    <col min="2" max="2" width="3.421875" style="0" customWidth="1"/>
    <col min="3" max="3" width="17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91"/>
      <c r="B1" s="191"/>
      <c r="C1" s="62"/>
      <c r="D1" s="228" t="s">
        <v>184</v>
      </c>
      <c r="E1" s="228"/>
    </row>
    <row r="2" spans="1:5" ht="12.75" customHeight="1">
      <c r="A2" s="191"/>
      <c r="B2" s="191"/>
      <c r="C2" s="244" t="s">
        <v>1</v>
      </c>
      <c r="D2" s="244"/>
      <c r="E2" s="192"/>
    </row>
    <row r="3" spans="1:5" ht="45" customHeight="1">
      <c r="A3" s="191"/>
      <c r="B3" s="191"/>
      <c r="C3" s="245" t="s">
        <v>2</v>
      </c>
      <c r="D3" s="245"/>
      <c r="E3" s="245"/>
    </row>
    <row r="4" spans="1:5" ht="22.5" customHeight="1">
      <c r="A4" s="191"/>
      <c r="B4" s="191"/>
      <c r="C4" s="65"/>
      <c r="D4" s="66" t="s">
        <v>3</v>
      </c>
      <c r="E4" s="191"/>
    </row>
    <row r="5" spans="1:5" ht="15.75">
      <c r="A5" s="191"/>
      <c r="B5" s="191"/>
      <c r="C5" s="68" t="s">
        <v>207</v>
      </c>
      <c r="D5" s="66"/>
      <c r="E5" s="191"/>
    </row>
    <row r="6" spans="1:5" ht="12" customHeight="1">
      <c r="A6" s="191"/>
      <c r="B6" s="191"/>
      <c r="C6" s="5" t="s">
        <v>4</v>
      </c>
      <c r="D6" s="70"/>
      <c r="E6" s="191"/>
    </row>
    <row r="7" spans="1:5" ht="17.25" customHeight="1">
      <c r="A7" s="191"/>
      <c r="B7" s="191"/>
      <c r="C7" s="6" t="s">
        <v>123</v>
      </c>
      <c r="D7" s="72"/>
      <c r="E7" s="191"/>
    </row>
    <row r="8" spans="1:5" ht="30.75" customHeight="1">
      <c r="A8" s="272" t="s">
        <v>126</v>
      </c>
      <c r="B8" s="272"/>
      <c r="C8" s="272"/>
      <c r="D8" s="272"/>
      <c r="E8" s="272"/>
    </row>
    <row r="9" spans="1:8" ht="45.75" customHeight="1">
      <c r="A9" s="265" t="s">
        <v>185</v>
      </c>
      <c r="B9" s="265"/>
      <c r="C9" s="265"/>
      <c r="D9" s="265"/>
      <c r="E9" s="265"/>
      <c r="G9" s="77">
        <v>36.1</v>
      </c>
      <c r="H9" s="78">
        <v>62.9</v>
      </c>
    </row>
    <row r="10" spans="1:5" ht="16.5">
      <c r="A10" s="193"/>
      <c r="B10" s="193"/>
      <c r="C10" s="193" t="s">
        <v>11</v>
      </c>
      <c r="D10" s="193"/>
      <c r="E10" s="193"/>
    </row>
    <row r="11" spans="1:5" ht="84" customHeight="1">
      <c r="A11" s="194"/>
      <c r="B11" s="236" t="s">
        <v>128</v>
      </c>
      <c r="C11" s="237"/>
      <c r="D11" s="195" t="s">
        <v>186</v>
      </c>
      <c r="E11" s="195" t="s">
        <v>187</v>
      </c>
    </row>
    <row r="12" spans="1:5" ht="15.75" customHeight="1">
      <c r="A12" s="266" t="s">
        <v>188</v>
      </c>
      <c r="B12" s="267"/>
      <c r="C12" s="267"/>
      <c r="D12" s="267"/>
      <c r="E12" s="268"/>
    </row>
    <row r="13" spans="1:5" ht="47.25">
      <c r="A13" s="103" t="s">
        <v>189</v>
      </c>
      <c r="B13" s="196">
        <v>1</v>
      </c>
      <c r="C13" s="197" t="s">
        <v>135</v>
      </c>
      <c r="D13" s="198">
        <v>0</v>
      </c>
      <c r="E13" s="199">
        <f>D13/12/$H$9</f>
        <v>0</v>
      </c>
    </row>
    <row r="14" spans="1:5" ht="15" customHeight="1">
      <c r="A14" s="90" t="s">
        <v>190</v>
      </c>
      <c r="B14" s="200">
        <v>12</v>
      </c>
      <c r="C14" s="201" t="s">
        <v>145</v>
      </c>
      <c r="D14" s="202">
        <v>0</v>
      </c>
      <c r="E14" s="203">
        <f>D14/12/$H$9</f>
        <v>0</v>
      </c>
    </row>
    <row r="15" spans="1:5" ht="33" customHeight="1">
      <c r="A15" s="90" t="s">
        <v>191</v>
      </c>
      <c r="B15" s="200">
        <v>2</v>
      </c>
      <c r="C15" s="201" t="s">
        <v>145</v>
      </c>
      <c r="D15" s="202">
        <v>0</v>
      </c>
      <c r="E15" s="203">
        <f>D15/12/$H$9</f>
        <v>0</v>
      </c>
    </row>
    <row r="16" spans="1:5" ht="30.75" customHeight="1">
      <c r="A16" s="90" t="s">
        <v>192</v>
      </c>
      <c r="B16" s="200">
        <v>1</v>
      </c>
      <c r="C16" s="201" t="s">
        <v>145</v>
      </c>
      <c r="D16" s="204">
        <v>0</v>
      </c>
      <c r="E16" s="205">
        <f>D16/12/$H$9</f>
        <v>0</v>
      </c>
    </row>
    <row r="17" spans="1:5" ht="33" customHeight="1">
      <c r="A17" s="269" t="s">
        <v>137</v>
      </c>
      <c r="B17" s="270"/>
      <c r="C17" s="270"/>
      <c r="D17" s="270"/>
      <c r="E17" s="271"/>
    </row>
    <row r="18" spans="1:5" ht="17.25" customHeight="1">
      <c r="A18" s="103" t="s">
        <v>193</v>
      </c>
      <c r="B18" s="196">
        <v>4</v>
      </c>
      <c r="C18" s="197" t="s">
        <v>145</v>
      </c>
      <c r="D18" s="198">
        <v>0</v>
      </c>
      <c r="E18" s="203">
        <f>D18/12/$H$9</f>
        <v>0</v>
      </c>
    </row>
    <row r="19" spans="1:5" ht="15" customHeight="1">
      <c r="A19" s="90" t="s">
        <v>194</v>
      </c>
      <c r="B19" s="206">
        <v>3</v>
      </c>
      <c r="C19" s="201" t="s">
        <v>135</v>
      </c>
      <c r="D19" s="202">
        <v>0</v>
      </c>
      <c r="E19" s="203">
        <f>D19/12/$H$9</f>
        <v>0</v>
      </c>
    </row>
    <row r="20" spans="1:5" ht="33.75" customHeight="1">
      <c r="A20" s="115" t="s">
        <v>195</v>
      </c>
      <c r="B20" s="207"/>
      <c r="C20" s="208" t="s">
        <v>196</v>
      </c>
      <c r="D20" s="204">
        <v>0</v>
      </c>
      <c r="E20" s="203">
        <f>D20/12/$H$9</f>
        <v>0</v>
      </c>
    </row>
    <row r="21" spans="1:5" ht="15.75" customHeight="1">
      <c r="A21" s="256" t="s">
        <v>197</v>
      </c>
      <c r="B21" s="257"/>
      <c r="C21" s="257"/>
      <c r="D21" s="257"/>
      <c r="E21" s="258"/>
    </row>
    <row r="22" spans="1:5" ht="94.5">
      <c r="A22" s="209" t="s">
        <v>198</v>
      </c>
      <c r="B22" s="259" t="s">
        <v>199</v>
      </c>
      <c r="C22" s="260"/>
      <c r="D22" s="198">
        <v>0</v>
      </c>
      <c r="E22" s="203">
        <f>D22/12/$H$9</f>
        <v>0</v>
      </c>
    </row>
    <row r="23" spans="1:5" s="213" customFormat="1" ht="15.75">
      <c r="A23" s="210" t="s">
        <v>200</v>
      </c>
      <c r="B23" s="261" t="s">
        <v>196</v>
      </c>
      <c r="C23" s="262"/>
      <c r="D23" s="211">
        <v>812.5013296807832</v>
      </c>
      <c r="E23" s="212">
        <f>D23/12/$H$9</f>
        <v>1.0764458527832317</v>
      </c>
    </row>
    <row r="24" spans="1:5" s="213" customFormat="1" ht="47.25">
      <c r="A24" s="214" t="s">
        <v>201</v>
      </c>
      <c r="B24" s="263" t="s">
        <v>196</v>
      </c>
      <c r="C24" s="264"/>
      <c r="D24" s="215">
        <v>500</v>
      </c>
      <c r="E24" s="212">
        <f>D24/12/$H$9</f>
        <v>0.6624271330153683</v>
      </c>
    </row>
    <row r="25" spans="1:5" ht="15.75" customHeight="1">
      <c r="A25" s="246" t="s">
        <v>202</v>
      </c>
      <c r="B25" s="247"/>
      <c r="C25" s="247"/>
      <c r="D25" s="247"/>
      <c r="E25" s="248"/>
    </row>
    <row r="26" spans="1:5" ht="31.5">
      <c r="A26" s="216" t="s">
        <v>203</v>
      </c>
      <c r="B26" s="249"/>
      <c r="C26" s="250"/>
      <c r="D26" s="202"/>
      <c r="E26" s="217">
        <f>D26/12/$H$9</f>
        <v>0</v>
      </c>
    </row>
    <row r="27" spans="1:5" ht="30.75" customHeight="1">
      <c r="A27" s="218" t="s">
        <v>204</v>
      </c>
      <c r="B27" s="251"/>
      <c r="C27" s="252"/>
      <c r="D27" s="202"/>
      <c r="E27" s="217">
        <f>D27/12/$H$9</f>
        <v>0</v>
      </c>
    </row>
    <row r="28" spans="1:5" ht="14.25">
      <c r="A28" s="253" t="s">
        <v>176</v>
      </c>
      <c r="B28" s="254"/>
      <c r="C28" s="254"/>
      <c r="D28" s="254"/>
      <c r="E28" s="255"/>
    </row>
    <row r="29" spans="1:5" ht="15.75">
      <c r="A29" s="219" t="s">
        <v>205</v>
      </c>
      <c r="B29" s="220"/>
      <c r="C29" s="220"/>
      <c r="D29" s="221">
        <f>D13+D14+D15+D16+D18+D19+D20+D22+D23+D26+D27+D24</f>
        <v>1312.5013296807833</v>
      </c>
      <c r="E29" s="222">
        <f>E13+E14+E15+E16+E18+E19+E20+E22+E23+E26+E27</f>
        <v>1.0764458527832317</v>
      </c>
    </row>
    <row r="31" ht="12.75">
      <c r="D31" s="223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5:E25"/>
    <mergeCell ref="B26:C26"/>
    <mergeCell ref="B27:C27"/>
    <mergeCell ref="A28:E28"/>
    <mergeCell ref="A21:E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2012-07-23T02:21:19Z</cp:lastPrinted>
  <dcterms:created xsi:type="dcterms:W3CDTF">1996-10-08T23:32:33Z</dcterms:created>
  <dcterms:modified xsi:type="dcterms:W3CDTF">2012-07-23T02:21:21Z</dcterms:modified>
  <cp:category/>
  <cp:version/>
  <cp:contentType/>
  <cp:contentStatus/>
</cp:coreProperties>
</file>