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<sst xmlns="http://schemas.openxmlformats.org/spreadsheetml/2006/main" count="417" uniqueCount="221">
  <si>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</si>
  <si>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</si>
  <si>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</si>
  <si>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</si>
  <si>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</si>
  <si>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</si>
  <si>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</si>
  <si>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</si>
  <si>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</si>
  <si>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Профсоюзная, 7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</si>
  <si>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</si>
  <si>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</si>
  <si>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</si>
  <si>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</si>
  <si>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</si>
  <si>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</si>
  <si>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</si>
  <si>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</si>
  <si>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</si>
  <si>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</si>
  <si>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</si>
  <si>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</si>
  <si>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</si>
  <si>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</si>
  <si>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</si>
  <si>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</si>
  <si>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</si>
  <si>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</si>
  <si>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</si>
  <si>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</si>
  <si>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</si>
  <si>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</si>
  <si>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</si>
  <si>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</si>
  <si>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</si>
  <si>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</si>
  <si>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</si>
  <si>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</si>
  <si>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</si>
  <si>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</si>
  <si>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</si>
  <si>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</si>
  <si>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</si>
  <si>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</si>
  <si>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</si>
  <si>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</si>
  <si>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</si>
  <si>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</si>
  <si>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</si>
  <si>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</si>
  <si>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</si>
  <si>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</si>
  <si>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</si>
  <si>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3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</si>
  <si>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</si>
  <si>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</si>
  <si>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</si>
  <si>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</si>
  <si>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</si>
  <si>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</si>
  <si>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</si>
  <si>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</si>
  <si>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</si>
  <si>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</si>
  <si>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незначит.трещины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</si>
  <si>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</si>
  <si>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</si>
  <si>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</si>
  <si>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</si>
  <si>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</si>
  <si>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</si>
  <si>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</si>
  <si>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удовлетворит.</t>
  </si>
  <si>
    <t>междуэтажные</t>
  </si>
  <si>
    <t>подвальные</t>
  </si>
  <si>
    <t>(другое)</t>
  </si>
  <si>
    <t>5. Крыша</t>
  </si>
  <si>
    <t>шифер</t>
  </si>
  <si>
    <t>местами сколы</t>
  </si>
  <si>
    <t>6. Полы</t>
  </si>
  <si>
    <t>дощатые, окрашенные</t>
  </si>
  <si>
    <t>износ окраски, щели</t>
  </si>
  <si>
    <t>7. Проемы</t>
  </si>
  <si>
    <t>окна</t>
  </si>
  <si>
    <t>2-е створные  глухие</t>
  </si>
  <si>
    <t xml:space="preserve">в подоконниках трещины  </t>
  </si>
  <si>
    <t>двери</t>
  </si>
  <si>
    <t>простые  филенчатые</t>
  </si>
  <si>
    <t>перекос</t>
  </si>
  <si>
    <t>8. Отделка</t>
  </si>
  <si>
    <t>внутренняя</t>
  </si>
  <si>
    <t>штукатурка, побелка, покраска</t>
  </si>
  <si>
    <t xml:space="preserve"> износ окраски</t>
  </si>
  <si>
    <t>наружная</t>
  </si>
  <si>
    <t>обшиты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</si>
  <si>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</si>
  <si>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</si>
  <si>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</si>
  <si>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</si>
  <si>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</si>
  <si>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</si>
  <si>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</si>
  <si>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</si>
  <si>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</si>
  <si>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</si>
  <si>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</si>
  <si>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</si>
  <si>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</si>
  <si>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</si>
  <si>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</si>
  <si>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</si>
  <si>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</si>
  <si>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</si>
  <si>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</si>
  <si>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</si>
  <si>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</si>
  <si>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</si>
  <si>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</si>
  <si>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</si>
  <si>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"_____" ________________ 2012 г.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</si>
  <si>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</si>
  <si>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</si>
  <si>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</si>
  <si>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</si>
  <si>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</si>
  <si>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</si>
  <si>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</si>
  <si>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</si>
  <si>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</si>
  <si>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</si>
  <si>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</si>
  <si>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</si>
  <si>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</si>
  <si>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</si>
  <si>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</si>
  <si>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</si>
  <si>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</si>
  <si>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</si>
  <si>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</si>
  <si>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</si>
  <si>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</si>
  <si>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</si>
  <si>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</si>
  <si>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</si>
  <si>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</si>
  <si>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</si>
  <si>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</si>
  <si>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</si>
  <si>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</si>
  <si>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</si>
  <si>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</si>
  <si>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</si>
  <si>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</si>
  <si>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</si>
  <si>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</si>
  <si>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</si>
  <si>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</si>
  <si>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</si>
  <si>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</si>
  <si>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</si>
  <si>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</si>
  <si>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</si>
  <si>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</si>
  <si>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</si>
  <si>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</si>
  <si>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</si>
  <si>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</si>
  <si>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</si>
  <si>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</si>
  <si>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</si>
  <si>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</si>
  <si>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</si>
  <si>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</si>
  <si>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</si>
  <si>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</si>
  <si>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</si>
  <si>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</si>
  <si>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</si>
  <si>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</si>
  <si>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</si>
  <si>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</si>
  <si>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</si>
  <si>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</si>
  <si>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</si>
  <si>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</si>
  <si>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</si>
  <si>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</si>
  <si>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</si>
  <si>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</si>
  <si>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</si>
  <si>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</si>
  <si>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</si>
  <si>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Н. Вилкова, 11</t>
  </si>
  <si>
    <t>36:36:000033.01130</t>
  </si>
  <si>
    <t>н/у</t>
  </si>
  <si>
    <t xml:space="preserve">23. Уборочная площадь других помещений общего пользования (чердак) </t>
  </si>
  <si>
    <t>железобетонный ленточный</t>
  </si>
  <si>
    <t>деревянные рубленые из брусьев</t>
  </si>
  <si>
    <t>дощатые</t>
  </si>
  <si>
    <t>деревянные подеревянным балкам отепленное</t>
  </si>
  <si>
    <t>Волнистые асбентоцементные листы</t>
  </si>
  <si>
    <t>досчатые, керамич. Плитка, линолеум</t>
  </si>
  <si>
    <t>деревянные, двойные глухие раздельные, деревяные двойные створные раздельные</t>
  </si>
  <si>
    <t>имеются</t>
  </si>
  <si>
    <t>имеется</t>
  </si>
  <si>
    <t>неудовл</t>
  </si>
  <si>
    <t>2 выгр.ямы</t>
  </si>
  <si>
    <t>-</t>
  </si>
  <si>
    <t>10. Освещение мест общего пользования</t>
  </si>
  <si>
    <t>часов в сутки</t>
  </si>
  <si>
    <t>11. Вывоз жидких бытовых отходов</t>
  </si>
  <si>
    <t>по мере необходимости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</si>
  <si>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</si>
  <si>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</si>
  <si>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</si>
  <si>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</si>
  <si>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</si>
  <si>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</si>
  <si>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окраска стен, окраска потолков известковая</t>
  </si>
  <si>
    <r>
      <t>обязательных работ и услуг по содержанию и ремонту общего имущества</t>
    </r>
    <r>
      <rPr>
        <b/>
        <sz val="11"/>
        <color indexed="10"/>
        <rFont val="Times New Roman"/>
        <family val="1"/>
      </rPr>
      <t xml:space="preserve"> нанимателей</t>
    </r>
    <r>
      <rPr>
        <b/>
        <sz val="11"/>
        <rFont val="Times New Roman"/>
        <family val="1"/>
      </rPr>
      <t xml:space="preserve"> помещений в многоквартирном доме, являющегося объектом конкурса </t>
    </r>
  </si>
  <si>
    <r>
      <t xml:space="preserve">6. Уборка мусора с газона, </t>
    </r>
    <r>
      <rPr>
        <sz val="11"/>
        <color indexed="12"/>
        <rFont val="Times New Roman"/>
        <family val="1"/>
      </rPr>
      <t>очистка урн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</si>
</sst>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0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34" borderId="14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13" fillId="0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35" borderId="23" xfId="0" applyFont="1" applyFill="1" applyBorder="1" applyAlignment="1">
      <alignment vertical="top"/>
    </xf>
    <xf numFmtId="0" fontId="15" fillId="35" borderId="11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horizontal="center" vertical="top" wrapText="1"/>
    </xf>
    <xf numFmtId="181" fontId="15" fillId="35" borderId="14" xfId="0" applyNumberFormat="1" applyFont="1" applyFill="1" applyBorder="1" applyAlignment="1">
      <alignment horizontal="center" vertical="top" wrapText="1"/>
    </xf>
    <xf numFmtId="43" fontId="15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5" fillId="36" borderId="16" xfId="0" applyFont="1" applyFill="1" applyBorder="1" applyAlignment="1">
      <alignment vertical="top"/>
    </xf>
    <xf numFmtId="0" fontId="15" fillId="36" borderId="13" xfId="0" applyFont="1" applyFill="1" applyBorder="1" applyAlignment="1">
      <alignment vertical="top"/>
    </xf>
    <xf numFmtId="43" fontId="15" fillId="36" borderId="11" xfId="0" applyNumberFormat="1" applyFont="1" applyFill="1" applyBorder="1" applyAlignment="1">
      <alignment vertical="top"/>
    </xf>
    <xf numFmtId="0" fontId="15" fillId="36" borderId="24" xfId="0" applyFont="1" applyFill="1" applyBorder="1" applyAlignment="1">
      <alignment vertical="top"/>
    </xf>
    <xf numFmtId="181" fontId="15" fillId="36" borderId="14" xfId="0" applyNumberFormat="1" applyFont="1" applyFill="1" applyBorder="1" applyAlignment="1">
      <alignment/>
    </xf>
    <xf numFmtId="43" fontId="15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8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5" fillId="37" borderId="20" xfId="0" applyFont="1" applyFill="1" applyBorder="1" applyAlignment="1">
      <alignment vertical="top"/>
    </xf>
    <xf numFmtId="0" fontId="15" fillId="37" borderId="10" xfId="0" applyFont="1" applyFill="1" applyBorder="1" applyAlignment="1">
      <alignment vertical="top"/>
    </xf>
    <xf numFmtId="43" fontId="15" fillId="37" borderId="10" xfId="0" applyNumberFormat="1" applyFont="1" applyFill="1" applyBorder="1" applyAlignment="1">
      <alignment vertical="top"/>
    </xf>
    <xf numFmtId="0" fontId="15" fillId="37" borderId="24" xfId="0" applyFont="1" applyFill="1" applyBorder="1" applyAlignment="1">
      <alignment vertical="top"/>
    </xf>
    <xf numFmtId="181" fontId="15" fillId="37" borderId="14" xfId="0" applyNumberFormat="1" applyFont="1" applyFill="1" applyBorder="1" applyAlignment="1">
      <alignment/>
    </xf>
    <xf numFmtId="43" fontId="15" fillId="37" borderId="14" xfId="0" applyNumberFormat="1" applyFont="1" applyFill="1" applyBorder="1" applyAlignment="1">
      <alignment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0" fontId="13" fillId="0" borderId="19" xfId="0" applyFont="1" applyFill="1" applyBorder="1" applyAlignment="1">
      <alignment horizontal="left" vertical="top" wrapText="1"/>
    </xf>
    <xf numFmtId="0" fontId="15" fillId="38" borderId="23" xfId="0" applyFont="1" applyFill="1" applyBorder="1" applyAlignment="1">
      <alignment vertical="top"/>
    </xf>
    <xf numFmtId="0" fontId="15" fillId="38" borderId="11" xfId="0" applyFont="1" applyFill="1" applyBorder="1" applyAlignment="1">
      <alignment horizontal="center" vertical="top"/>
    </xf>
    <xf numFmtId="43" fontId="15" fillId="38" borderId="11" xfId="0" applyNumberFormat="1" applyFont="1" applyFill="1" applyBorder="1" applyAlignment="1">
      <alignment horizontal="center" vertical="top"/>
    </xf>
    <xf numFmtId="0" fontId="15" fillId="38" borderId="24" xfId="0" applyFont="1" applyFill="1" applyBorder="1" applyAlignment="1">
      <alignment horizontal="center" vertical="top"/>
    </xf>
    <xf numFmtId="181" fontId="15" fillId="38" borderId="14" xfId="0" applyNumberFormat="1" applyFont="1" applyFill="1" applyBorder="1" applyAlignment="1">
      <alignment horizontal="center" vertical="top" wrapText="1"/>
    </xf>
    <xf numFmtId="43" fontId="15" fillId="38" borderId="14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9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39" borderId="23" xfId="0" applyFont="1" applyFill="1" applyBorder="1" applyAlignment="1">
      <alignment/>
    </xf>
    <xf numFmtId="0" fontId="15" fillId="39" borderId="11" xfId="0" applyFont="1" applyFill="1" applyBorder="1" applyAlignment="1">
      <alignment/>
    </xf>
    <xf numFmtId="43" fontId="15" fillId="39" borderId="11" xfId="0" applyNumberFormat="1" applyFont="1" applyFill="1" applyBorder="1" applyAlignment="1">
      <alignment/>
    </xf>
    <xf numFmtId="181" fontId="15" fillId="39" borderId="14" xfId="42" applyNumberFormat="1" applyFont="1" applyFill="1" applyBorder="1" applyAlignment="1">
      <alignment horizontal="center"/>
    </xf>
    <xf numFmtId="43" fontId="15" fillId="39" borderId="14" xfId="42" applyNumberFormat="1" applyFont="1" applyFill="1" applyBorder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81" fontId="15" fillId="0" borderId="0" xfId="42" applyNumberFormat="1" applyFont="1" applyFill="1" applyBorder="1" applyAlignment="1">
      <alignment horizontal="center"/>
    </xf>
    <xf numFmtId="0" fontId="17" fillId="40" borderId="14" xfId="0" applyFont="1" applyFill="1" applyBorder="1" applyAlignment="1">
      <alignment/>
    </xf>
    <xf numFmtId="180" fontId="17" fillId="40" borderId="14" xfId="0" applyNumberFormat="1" applyFont="1" applyFill="1" applyBorder="1" applyAlignment="1">
      <alignment horizontal="left"/>
    </xf>
    <xf numFmtId="9" fontId="17" fillId="37" borderId="15" xfId="55" applyFont="1" applyFill="1" applyBorder="1" applyAlignment="1">
      <alignment/>
    </xf>
    <xf numFmtId="2" fontId="18" fillId="36" borderId="14" xfId="0" applyNumberFormat="1" applyFont="1" applyFill="1" applyBorder="1" applyAlignment="1">
      <alignment/>
    </xf>
    <xf numFmtId="9" fontId="17" fillId="36" borderId="14" xfId="55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9" fontId="17" fillId="0" borderId="0" xfId="55" applyFont="1" applyFill="1" applyBorder="1" applyAlignment="1">
      <alignment/>
    </xf>
    <xf numFmtId="0" fontId="15" fillId="41" borderId="14" xfId="0" applyFont="1" applyFill="1" applyBorder="1" applyAlignment="1">
      <alignment/>
    </xf>
    <xf numFmtId="9" fontId="15" fillId="41" borderId="14" xfId="55" applyFont="1" applyFill="1" applyBorder="1" applyAlignment="1">
      <alignment/>
    </xf>
    <xf numFmtId="2" fontId="16" fillId="35" borderId="14" xfId="0" applyNumberFormat="1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1" fillId="0" borderId="19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1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4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justify"/>
    </xf>
    <xf numFmtId="0" fontId="15" fillId="36" borderId="11" xfId="0" applyFont="1" applyFill="1" applyBorder="1" applyAlignment="1">
      <alignment vertical="top"/>
    </xf>
    <xf numFmtId="2" fontId="13" fillId="0" borderId="0" xfId="0" applyNumberFormat="1" applyFont="1" applyFill="1" applyAlignment="1">
      <alignment/>
    </xf>
    <xf numFmtId="1" fontId="13" fillId="0" borderId="1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5" fillId="37" borderId="11" xfId="0" applyFont="1" applyFill="1" applyBorder="1" applyAlignment="1">
      <alignment vertical="top"/>
    </xf>
    <xf numFmtId="181" fontId="15" fillId="0" borderId="14" xfId="0" applyNumberFormat="1" applyFont="1" applyFill="1" applyBorder="1" applyAlignment="1">
      <alignment horizontal="center" vertical="top" wrapText="1"/>
    </xf>
    <xf numFmtId="43" fontId="15" fillId="0" borderId="14" xfId="0" applyNumberFormat="1" applyFont="1" applyFill="1" applyBorder="1" applyAlignment="1">
      <alignment horizontal="center" vertical="top" wrapText="1"/>
    </xf>
    <xf numFmtId="43" fontId="15" fillId="39" borderId="14" xfId="42" applyNumberFormat="1" applyFont="1" applyFill="1" applyBorder="1" applyAlignment="1">
      <alignment horizontal="center"/>
    </xf>
    <xf numFmtId="43" fontId="15" fillId="39" borderId="14" xfId="42" applyNumberFormat="1" applyFont="1" applyFill="1" applyBorder="1" applyAlignment="1">
      <alignment horizontal="center"/>
    </xf>
    <xf numFmtId="43" fontId="15" fillId="0" borderId="0" xfId="42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13" fillId="36" borderId="14" xfId="0" applyFont="1" applyFill="1" applyBorder="1" applyAlignment="1">
      <alignment/>
    </xf>
    <xf numFmtId="1" fontId="11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1" fillId="0" borderId="22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3" fillId="0" borderId="12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43" fontId="13" fillId="0" borderId="16" xfId="42" applyNumberFormat="1" applyFont="1" applyFill="1" applyBorder="1" applyAlignment="1">
      <alignment/>
    </xf>
    <xf numFmtId="43" fontId="13" fillId="0" borderId="15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left" vertical="top" wrapText="1"/>
    </xf>
    <xf numFmtId="43" fontId="13" fillId="0" borderId="15" xfId="42" applyNumberFormat="1" applyFont="1" applyFill="1" applyBorder="1" applyAlignment="1">
      <alignment/>
    </xf>
    <xf numFmtId="43" fontId="13" fillId="0" borderId="12" xfId="42" applyNumberFormat="1" applyFont="1" applyFill="1" applyBorder="1" applyAlignment="1">
      <alignment/>
    </xf>
    <xf numFmtId="43" fontId="13" fillId="0" borderId="18" xfId="0" applyNumberFormat="1" applyFont="1" applyFill="1" applyBorder="1" applyAlignment="1">
      <alignment/>
    </xf>
    <xf numFmtId="43" fontId="13" fillId="0" borderId="18" xfId="42" applyNumberFormat="1" applyFont="1" applyFill="1" applyBorder="1" applyAlignment="1">
      <alignment/>
    </xf>
    <xf numFmtId="0" fontId="13" fillId="0" borderId="20" xfId="0" applyFont="1" applyFill="1" applyBorder="1" applyAlignment="1">
      <alignment horizontal="left" vertical="top" wrapText="1"/>
    </xf>
    <xf numFmtId="43" fontId="13" fillId="0" borderId="21" xfId="42" applyNumberFormat="1" applyFont="1" applyFill="1" applyBorder="1" applyAlignment="1">
      <alignment/>
    </xf>
    <xf numFmtId="43" fontId="13" fillId="0" borderId="20" xfId="42" applyNumberFormat="1" applyFont="1" applyFill="1" applyBorder="1" applyAlignment="1">
      <alignment/>
    </xf>
    <xf numFmtId="43" fontId="13" fillId="0" borderId="19" xfId="42" applyNumberFormat="1" applyFont="1" applyFill="1" applyBorder="1" applyAlignment="1">
      <alignment/>
    </xf>
    <xf numFmtId="0" fontId="24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/>
    </xf>
    <xf numFmtId="0" fontId="15" fillId="0" borderId="23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43" fontId="15" fillId="0" borderId="11" xfId="0" applyNumberFormat="1" applyFont="1" applyFill="1" applyBorder="1" applyAlignment="1">
      <alignment vertical="top"/>
    </xf>
    <xf numFmtId="43" fontId="15" fillId="0" borderId="0" xfId="42" applyNumberFormat="1" applyFont="1" applyFill="1" applyBorder="1" applyAlignment="1">
      <alignment/>
    </xf>
    <xf numFmtId="43" fontId="15" fillId="37" borderId="15" xfId="42" applyNumberFormat="1" applyFont="1" applyFill="1" applyBorder="1" applyAlignment="1">
      <alignment/>
    </xf>
    <xf numFmtId="181" fontId="15" fillId="36" borderId="14" xfId="42" applyNumberFormat="1" applyFont="1" applyFill="1" applyBorder="1" applyAlignment="1">
      <alignment/>
    </xf>
    <xf numFmtId="43" fontId="15" fillId="36" borderId="14" xfId="42" applyNumberFormat="1" applyFont="1" applyFill="1" applyBorder="1" applyAlignment="1">
      <alignment/>
    </xf>
    <xf numFmtId="43" fontId="22" fillId="39" borderId="11" xfId="0" applyNumberFormat="1" applyFont="1" applyFill="1" applyBorder="1" applyAlignment="1">
      <alignment/>
    </xf>
    <xf numFmtId="43" fontId="22" fillId="0" borderId="11" xfId="0" applyNumberFormat="1" applyFont="1" applyFill="1" applyBorder="1" applyAlignment="1">
      <alignment vertical="top"/>
    </xf>
    <xf numFmtId="43" fontId="22" fillId="39" borderId="14" xfId="4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4" fillId="0" borderId="0" xfId="0" applyFont="1" applyFill="1" applyAlignment="1">
      <alignment vertical="center"/>
    </xf>
    <xf numFmtId="0" fontId="15" fillId="33" borderId="0" xfId="0" applyFont="1" applyFill="1" applyAlignment="1">
      <alignment horizont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3" fillId="33" borderId="0" xfId="0" applyFont="1" applyFill="1" applyAlignment="1">
      <alignment horizontal="center" vertical="top" wrapText="1"/>
    </xf>
    <xf numFmtId="0" fontId="15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24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6" borderId="24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9" fillId="33" borderId="0" xfId="0" applyFont="1" applyFill="1" applyAlignment="1">
      <alignment horizontal="center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5" fillId="39" borderId="23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/>
    </xf>
    <xf numFmtId="0" fontId="15" fillId="39" borderId="24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 vertical="top" wrapText="1"/>
    </xf>
    <xf numFmtId="0" fontId="5" fillId="38" borderId="13" xfId="0" applyFont="1" applyFill="1" applyBorder="1" applyAlignment="1">
      <alignment horizontal="center" vertical="top" wrapText="1"/>
    </xf>
    <xf numFmtId="0" fontId="5" fillId="38" borderId="11" xfId="0" applyFont="1" applyFill="1" applyBorder="1" applyAlignment="1">
      <alignment horizontal="center" vertical="top" wrapText="1"/>
    </xf>
    <xf numFmtId="0" fontId="5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5" fillId="37" borderId="2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0" fontId="5" fillId="37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55">
      <selection activeCell="A91" sqref="A91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9" width="0" style="0" hidden="1" customWidth="1"/>
    <col min="10" max="11" width="8.421875" style="0" hidden="1" customWidth="1"/>
    <col min="12" max="12" width="0" style="0" hidden="1" customWidth="1"/>
  </cols>
  <sheetData>
    <row r="1" spans="1:9" ht="15.75" customHeight="1">
      <c r="A1" s="1"/>
      <c r="B1" s="257" t="s">
        <v>0</v>
      </c>
      <c r="C1" s="257"/>
      <c r="D1" s="2"/>
      <c r="E1" s="3"/>
      <c r="F1" s="4"/>
      <c r="G1" s="5"/>
      <c r="H1" s="5"/>
      <c r="I1" s="5"/>
    </row>
    <row r="2" spans="1:9" ht="15.75">
      <c r="A2" s="255" t="s">
        <v>5</v>
      </c>
      <c r="B2" s="255"/>
      <c r="C2" s="255"/>
      <c r="D2" s="12"/>
      <c r="E2" s="13"/>
      <c r="F2" s="14"/>
      <c r="G2" s="5"/>
      <c r="H2" s="5"/>
      <c r="I2" s="5"/>
    </row>
    <row r="3" spans="1:9" ht="15.75" customHeight="1">
      <c r="A3" s="254" t="s">
        <v>6</v>
      </c>
      <c r="B3" s="254"/>
      <c r="C3" s="254"/>
      <c r="D3" s="9"/>
      <c r="E3" s="3"/>
      <c r="F3" s="4"/>
      <c r="G3" s="5"/>
      <c r="H3" s="5"/>
      <c r="I3" s="5"/>
    </row>
    <row r="4" spans="1:9" ht="15.75">
      <c r="A4" s="255" t="s">
        <v>7</v>
      </c>
      <c r="B4" s="255"/>
      <c r="C4" s="255"/>
      <c r="D4" s="9"/>
      <c r="E4" s="3"/>
      <c r="F4" s="4"/>
      <c r="G4" s="5"/>
      <c r="H4" s="5"/>
      <c r="I4" s="5"/>
    </row>
    <row r="5" spans="1:9" ht="15.75">
      <c r="A5" s="7" t="s">
        <v>8</v>
      </c>
      <c r="B5" s="17" t="s">
        <v>192</v>
      </c>
      <c r="C5" s="7"/>
      <c r="D5" s="9"/>
      <c r="E5" s="3"/>
      <c r="F5" s="4"/>
      <c r="G5" s="5"/>
      <c r="H5" s="5"/>
      <c r="I5" s="5"/>
    </row>
    <row r="6" spans="1:9" ht="31.5">
      <c r="A6" s="6" t="s">
        <v>10</v>
      </c>
      <c r="B6" s="16" t="s">
        <v>193</v>
      </c>
      <c r="C6" s="16"/>
      <c r="D6" s="2"/>
      <c r="E6" s="7" t="s">
        <v>8</v>
      </c>
      <c r="F6" s="15" t="s">
        <v>9</v>
      </c>
      <c r="G6" s="7"/>
      <c r="H6" s="5"/>
      <c r="I6" s="5"/>
    </row>
    <row r="7" spans="1:9" ht="18" customHeight="1">
      <c r="A7" s="1" t="s">
        <v>11</v>
      </c>
      <c r="B7" s="16" t="s">
        <v>12</v>
      </c>
      <c r="C7" s="7"/>
      <c r="D7" s="2"/>
      <c r="E7" s="6" t="s">
        <v>10</v>
      </c>
      <c r="F7" s="16"/>
      <c r="G7" s="16"/>
      <c r="H7" s="5"/>
      <c r="I7" s="5"/>
    </row>
    <row r="8" spans="1:9" ht="15.75">
      <c r="A8" s="7" t="s">
        <v>13</v>
      </c>
      <c r="B8" s="17">
        <v>1958</v>
      </c>
      <c r="C8" s="5"/>
      <c r="D8" s="2"/>
      <c r="E8" s="1" t="s">
        <v>11</v>
      </c>
      <c r="F8" s="16" t="s">
        <v>12</v>
      </c>
      <c r="G8" s="7"/>
      <c r="H8" s="5"/>
      <c r="I8" s="5"/>
    </row>
    <row r="9" spans="1:9" ht="39" customHeight="1">
      <c r="A9" s="256" t="s">
        <v>15</v>
      </c>
      <c r="B9" s="256"/>
      <c r="C9" s="206"/>
      <c r="D9" s="2"/>
      <c r="E9" s="7" t="s">
        <v>13</v>
      </c>
      <c r="F9" s="17" t="s">
        <v>14</v>
      </c>
      <c r="G9" s="5"/>
      <c r="H9" s="5"/>
      <c r="I9" s="5"/>
    </row>
    <row r="10" spans="1:9" ht="15.75">
      <c r="A10" s="7" t="s">
        <v>16</v>
      </c>
      <c r="B10" s="18"/>
      <c r="C10" s="19"/>
      <c r="D10" s="2"/>
      <c r="E10" s="256" t="s">
        <v>15</v>
      </c>
      <c r="F10" s="256"/>
      <c r="G10" s="18">
        <v>0.34</v>
      </c>
      <c r="H10" s="5"/>
      <c r="I10" s="5"/>
    </row>
    <row r="11" spans="1:9" ht="15.75">
      <c r="A11" s="7" t="s">
        <v>17</v>
      </c>
      <c r="B11" s="17" t="s">
        <v>194</v>
      </c>
      <c r="C11" s="7"/>
      <c r="D11" s="2"/>
      <c r="E11" s="7" t="s">
        <v>16</v>
      </c>
      <c r="F11" s="18"/>
      <c r="G11" s="19"/>
      <c r="H11" s="5"/>
      <c r="I11" s="5"/>
    </row>
    <row r="12" spans="1:9" ht="47.25">
      <c r="A12" s="6" t="s">
        <v>18</v>
      </c>
      <c r="B12" s="17" t="s">
        <v>19</v>
      </c>
      <c r="C12" s="5"/>
      <c r="D12" s="2"/>
      <c r="E12" s="7" t="s">
        <v>17</v>
      </c>
      <c r="F12" s="17"/>
      <c r="G12" s="7"/>
      <c r="H12" s="5"/>
      <c r="I12" s="5"/>
    </row>
    <row r="13" spans="1:9" ht="15" customHeight="1">
      <c r="A13" s="7" t="s">
        <v>20</v>
      </c>
      <c r="B13" s="20">
        <v>2</v>
      </c>
      <c r="C13" s="5"/>
      <c r="D13" s="2"/>
      <c r="E13" s="6" t="s">
        <v>18</v>
      </c>
      <c r="F13" s="17" t="s">
        <v>19</v>
      </c>
      <c r="G13" s="5"/>
      <c r="H13" s="5"/>
      <c r="I13" s="5"/>
    </row>
    <row r="14" spans="1:9" ht="15.75">
      <c r="A14" s="7" t="s">
        <v>21</v>
      </c>
      <c r="B14" s="17" t="s">
        <v>19</v>
      </c>
      <c r="C14" s="5"/>
      <c r="D14" s="2"/>
      <c r="E14" s="7" t="s">
        <v>20</v>
      </c>
      <c r="F14" s="20">
        <v>1</v>
      </c>
      <c r="G14" s="5"/>
      <c r="H14" s="5"/>
      <c r="I14" s="5"/>
    </row>
    <row r="15" spans="1:9" ht="15.75">
      <c r="A15" s="7" t="s">
        <v>22</v>
      </c>
      <c r="B15" s="17" t="s">
        <v>19</v>
      </c>
      <c r="C15" s="5"/>
      <c r="D15" s="2"/>
      <c r="E15" s="7" t="s">
        <v>21</v>
      </c>
      <c r="F15" s="17" t="s">
        <v>19</v>
      </c>
      <c r="G15" s="5"/>
      <c r="H15" s="5"/>
      <c r="I15" s="5"/>
    </row>
    <row r="16" spans="1:9" ht="15.75">
      <c r="A16" s="7" t="s">
        <v>23</v>
      </c>
      <c r="B16" s="17" t="s">
        <v>19</v>
      </c>
      <c r="C16" s="5"/>
      <c r="D16" s="2"/>
      <c r="E16" s="7" t="s">
        <v>22</v>
      </c>
      <c r="F16" s="17" t="s">
        <v>19</v>
      </c>
      <c r="G16" s="5"/>
      <c r="H16" s="5"/>
      <c r="I16" s="5"/>
    </row>
    <row r="17" spans="1:9" ht="15.75">
      <c r="A17" s="7" t="s">
        <v>24</v>
      </c>
      <c r="B17" s="17" t="s">
        <v>19</v>
      </c>
      <c r="C17" s="5"/>
      <c r="D17" s="2"/>
      <c r="E17" s="7" t="s">
        <v>23</v>
      </c>
      <c r="F17" s="17" t="s">
        <v>19</v>
      </c>
      <c r="G17" s="5"/>
      <c r="H17" s="5"/>
      <c r="I17" s="5"/>
    </row>
    <row r="18" spans="1:9" ht="15.75">
      <c r="A18" s="7" t="s">
        <v>25</v>
      </c>
      <c r="B18" s="17">
        <v>9</v>
      </c>
      <c r="C18" s="5"/>
      <c r="D18" s="2"/>
      <c r="E18" s="7" t="s">
        <v>24</v>
      </c>
      <c r="F18" s="17" t="s">
        <v>19</v>
      </c>
      <c r="G18" s="5"/>
      <c r="H18" s="5"/>
      <c r="I18" s="5"/>
    </row>
    <row r="19" spans="1:9" ht="15.75" customHeight="1">
      <c r="A19" s="258" t="s">
        <v>26</v>
      </c>
      <c r="B19" s="258"/>
      <c r="C19" s="21">
        <v>1</v>
      </c>
      <c r="D19" s="2"/>
      <c r="E19" s="7" t="s">
        <v>25</v>
      </c>
      <c r="F19" s="17">
        <v>2</v>
      </c>
      <c r="G19" s="5"/>
      <c r="H19" s="5"/>
      <c r="I19" s="5"/>
    </row>
    <row r="20" spans="1:9" ht="15.75" customHeight="1">
      <c r="A20" s="258" t="s">
        <v>27</v>
      </c>
      <c r="B20" s="258"/>
      <c r="C20" s="22" t="s">
        <v>19</v>
      </c>
      <c r="D20" s="2"/>
      <c r="E20" s="258" t="s">
        <v>26</v>
      </c>
      <c r="F20" s="258"/>
      <c r="G20" s="21" t="s">
        <v>19</v>
      </c>
      <c r="H20" s="5"/>
      <c r="I20" s="5"/>
    </row>
    <row r="21" spans="1:9" ht="15.75" customHeight="1">
      <c r="A21" s="258" t="s">
        <v>28</v>
      </c>
      <c r="B21" s="258"/>
      <c r="C21" s="21" t="s">
        <v>19</v>
      </c>
      <c r="D21" s="2"/>
      <c r="E21" s="258" t="s">
        <v>27</v>
      </c>
      <c r="F21" s="258"/>
      <c r="G21" s="22" t="s">
        <v>19</v>
      </c>
      <c r="H21" s="5"/>
      <c r="I21" s="5"/>
    </row>
    <row r="22" spans="1:9" ht="15.75">
      <c r="A22" s="7" t="s">
        <v>29</v>
      </c>
      <c r="B22" s="16">
        <v>1750</v>
      </c>
      <c r="C22" s="23" t="s">
        <v>30</v>
      </c>
      <c r="D22" s="2"/>
      <c r="E22" s="258" t="s">
        <v>28</v>
      </c>
      <c r="F22" s="258"/>
      <c r="G22" s="21" t="s">
        <v>19</v>
      </c>
      <c r="H22" s="5"/>
      <c r="I22" s="5"/>
    </row>
    <row r="23" spans="1:9" ht="15.75">
      <c r="A23" s="7" t="s">
        <v>31</v>
      </c>
      <c r="B23" s="7"/>
      <c r="C23" s="7"/>
      <c r="D23" s="5"/>
      <c r="E23" s="7" t="s">
        <v>29</v>
      </c>
      <c r="F23" s="16">
        <v>280</v>
      </c>
      <c r="G23" s="23" t="s">
        <v>30</v>
      </c>
      <c r="H23" s="5"/>
      <c r="I23" s="5"/>
    </row>
    <row r="24" spans="1:9" ht="15.75">
      <c r="A24" s="24" t="s">
        <v>32</v>
      </c>
      <c r="B24" s="7"/>
      <c r="C24" s="7"/>
      <c r="D24" s="2"/>
      <c r="E24" s="7" t="s">
        <v>31</v>
      </c>
      <c r="F24" s="7"/>
      <c r="G24" s="7"/>
      <c r="H24" s="5"/>
      <c r="I24" s="5"/>
    </row>
    <row r="25" spans="1:9" ht="15.75">
      <c r="A25" s="24" t="s">
        <v>33</v>
      </c>
      <c r="B25" s="25">
        <v>512.3</v>
      </c>
      <c r="C25" s="16" t="s">
        <v>34</v>
      </c>
      <c r="D25" s="2"/>
      <c r="E25" s="24" t="s">
        <v>32</v>
      </c>
      <c r="F25" s="7"/>
      <c r="G25" s="7"/>
      <c r="H25" s="5"/>
      <c r="I25" s="5"/>
    </row>
    <row r="26" spans="1:9" ht="15.75">
      <c r="A26" s="24" t="s">
        <v>35</v>
      </c>
      <c r="B26" s="23">
        <v>438.4</v>
      </c>
      <c r="C26" s="23" t="s">
        <v>34</v>
      </c>
      <c r="D26" s="2"/>
      <c r="E26" s="24" t="s">
        <v>33</v>
      </c>
      <c r="F26" s="25">
        <v>65.1</v>
      </c>
      <c r="G26" s="16" t="s">
        <v>34</v>
      </c>
      <c r="H26" s="5"/>
      <c r="I26" s="5"/>
    </row>
    <row r="27" spans="1:9" ht="15.75">
      <c r="A27" s="26" t="s">
        <v>36</v>
      </c>
      <c r="B27" s="23">
        <v>278.1</v>
      </c>
      <c r="C27" s="23" t="s">
        <v>34</v>
      </c>
      <c r="D27" s="2"/>
      <c r="E27" s="24" t="s">
        <v>35</v>
      </c>
      <c r="F27" s="25">
        <v>65.1</v>
      </c>
      <c r="G27" s="23" t="s">
        <v>34</v>
      </c>
      <c r="H27" s="5"/>
      <c r="I27" s="5"/>
    </row>
    <row r="28" spans="1:9" ht="47.25">
      <c r="A28" s="27" t="s">
        <v>37</v>
      </c>
      <c r="B28" s="28">
        <v>15.8</v>
      </c>
      <c r="C28" s="23" t="s">
        <v>34</v>
      </c>
      <c r="D28" s="2"/>
      <c r="E28" s="26" t="s">
        <v>36</v>
      </c>
      <c r="F28" s="23">
        <v>65.1</v>
      </c>
      <c r="G28" s="23" t="s">
        <v>34</v>
      </c>
      <c r="H28" s="5"/>
      <c r="I28" s="5"/>
    </row>
    <row r="29" spans="1:9" ht="32.25" customHeight="1">
      <c r="A29" s="27" t="s">
        <v>38</v>
      </c>
      <c r="B29" s="28">
        <v>58.1</v>
      </c>
      <c r="C29" s="23" t="s">
        <v>34</v>
      </c>
      <c r="D29" s="2"/>
      <c r="E29" s="27" t="s">
        <v>37</v>
      </c>
      <c r="F29" s="23">
        <v>38.2</v>
      </c>
      <c r="G29" s="23" t="s">
        <v>34</v>
      </c>
      <c r="H29" s="5"/>
      <c r="I29" s="5"/>
    </row>
    <row r="30" spans="1:9" ht="18" customHeight="1">
      <c r="A30" s="7" t="s">
        <v>39</v>
      </c>
      <c r="B30" s="23">
        <v>1</v>
      </c>
      <c r="C30" s="23" t="s">
        <v>40</v>
      </c>
      <c r="D30" s="2"/>
      <c r="E30" s="27" t="s">
        <v>38</v>
      </c>
      <c r="F30" s="28">
        <v>0</v>
      </c>
      <c r="G30" s="23" t="s">
        <v>34</v>
      </c>
      <c r="H30" s="5"/>
      <c r="I30" s="5"/>
    </row>
    <row r="31" spans="1:9" ht="31.5">
      <c r="A31" s="6" t="s">
        <v>41</v>
      </c>
      <c r="B31" s="23">
        <v>23.1</v>
      </c>
      <c r="C31" s="23" t="s">
        <v>34</v>
      </c>
      <c r="D31" s="2"/>
      <c r="E31" s="7" t="s">
        <v>39</v>
      </c>
      <c r="F31" s="23">
        <v>0</v>
      </c>
      <c r="G31" s="23" t="s">
        <v>40</v>
      </c>
      <c r="H31" s="5"/>
      <c r="I31" s="5"/>
    </row>
    <row r="32" spans="1:9" ht="18" customHeight="1">
      <c r="A32" s="7" t="s">
        <v>42</v>
      </c>
      <c r="B32" s="28">
        <v>14.9</v>
      </c>
      <c r="C32" s="23" t="s">
        <v>34</v>
      </c>
      <c r="D32" s="2"/>
      <c r="E32" s="6" t="s">
        <v>41</v>
      </c>
      <c r="F32" s="23">
        <v>0</v>
      </c>
      <c r="G32" s="23" t="s">
        <v>34</v>
      </c>
      <c r="H32" s="5"/>
      <c r="I32" s="5"/>
    </row>
    <row r="33" spans="1:9" ht="31.5">
      <c r="A33" s="29" t="s">
        <v>195</v>
      </c>
      <c r="B33" s="30">
        <v>266.8</v>
      </c>
      <c r="C33" s="7" t="s">
        <v>34</v>
      </c>
      <c r="D33" s="31"/>
      <c r="E33" s="7" t="s">
        <v>42</v>
      </c>
      <c r="F33" s="28">
        <v>0</v>
      </c>
      <c r="G33" s="23" t="s">
        <v>34</v>
      </c>
      <c r="H33" s="5"/>
      <c r="I33" s="5"/>
    </row>
    <row r="34" spans="1:9" ht="30" customHeight="1">
      <c r="A34" s="32" t="s">
        <v>44</v>
      </c>
      <c r="B34" s="33">
        <f>B35+B37+B38</f>
        <v>1209.4</v>
      </c>
      <c r="C34" s="34"/>
      <c r="D34" s="31"/>
      <c r="E34" s="29" t="s">
        <v>43</v>
      </c>
      <c r="F34" s="30">
        <v>0</v>
      </c>
      <c r="G34" s="7" t="s">
        <v>34</v>
      </c>
      <c r="H34" s="5"/>
      <c r="I34" s="5"/>
    </row>
    <row r="35" spans="1:9" ht="20.25" customHeight="1">
      <c r="A35" s="35" t="s">
        <v>45</v>
      </c>
      <c r="B35" s="30">
        <v>4</v>
      </c>
      <c r="C35" s="7" t="s">
        <v>34</v>
      </c>
      <c r="D35" s="31"/>
      <c r="E35" s="32" t="s">
        <v>44</v>
      </c>
      <c r="F35" s="33">
        <v>65</v>
      </c>
      <c r="G35" s="34"/>
      <c r="H35" s="5"/>
      <c r="I35" s="5"/>
    </row>
    <row r="36" spans="1:9" ht="15.75">
      <c r="A36" s="36" t="s">
        <v>46</v>
      </c>
      <c r="B36" s="30"/>
      <c r="C36" s="7" t="s">
        <v>34</v>
      </c>
      <c r="D36" s="37"/>
      <c r="E36" s="35" t="s">
        <v>45</v>
      </c>
      <c r="F36" s="30">
        <v>35</v>
      </c>
      <c r="G36" s="7" t="s">
        <v>34</v>
      </c>
      <c r="H36" s="5"/>
      <c r="I36" s="5"/>
    </row>
    <row r="37" spans="1:9" ht="15.75">
      <c r="A37" s="35" t="s">
        <v>47</v>
      </c>
      <c r="B37" s="30">
        <v>955.4</v>
      </c>
      <c r="C37" s="7" t="s">
        <v>34</v>
      </c>
      <c r="D37" s="37"/>
      <c r="E37" s="36" t="s">
        <v>46</v>
      </c>
      <c r="F37" s="30">
        <v>0</v>
      </c>
      <c r="G37" s="7" t="s">
        <v>34</v>
      </c>
      <c r="H37" s="5"/>
      <c r="I37" s="5"/>
    </row>
    <row r="38" spans="1:9" ht="15.75">
      <c r="A38" s="24" t="s">
        <v>48</v>
      </c>
      <c r="B38" s="25">
        <v>250</v>
      </c>
      <c r="C38" s="16" t="s">
        <v>34</v>
      </c>
      <c r="D38" s="37"/>
      <c r="E38" s="35" t="s">
        <v>47</v>
      </c>
      <c r="F38" s="30">
        <v>0</v>
      </c>
      <c r="G38" s="7" t="s">
        <v>34</v>
      </c>
      <c r="H38" s="5"/>
      <c r="I38" s="5"/>
    </row>
    <row r="39" spans="1:9" ht="15.75">
      <c r="A39" s="1" t="s">
        <v>49</v>
      </c>
      <c r="B39" s="38"/>
      <c r="C39" s="38"/>
      <c r="D39" s="37"/>
      <c r="E39" s="24" t="s">
        <v>48</v>
      </c>
      <c r="F39" s="25">
        <v>30</v>
      </c>
      <c r="G39" s="16" t="s">
        <v>34</v>
      </c>
      <c r="H39" s="5"/>
      <c r="I39" s="5"/>
    </row>
    <row r="40" spans="1:9" ht="15.75" hidden="1">
      <c r="A40" s="1" t="s">
        <v>50</v>
      </c>
      <c r="B40" s="40">
        <v>40</v>
      </c>
      <c r="C40" s="38" t="s">
        <v>51</v>
      </c>
      <c r="D40" s="31"/>
      <c r="E40" s="1" t="s">
        <v>49</v>
      </c>
      <c r="F40" s="38"/>
      <c r="G40" s="38"/>
      <c r="H40" s="5"/>
      <c r="I40" s="5"/>
    </row>
    <row r="41" spans="1:9" ht="15.75" hidden="1">
      <c r="A41" s="1" t="s">
        <v>52</v>
      </c>
      <c r="B41" s="8">
        <v>346</v>
      </c>
      <c r="C41" s="16" t="s">
        <v>34</v>
      </c>
      <c r="D41" s="31"/>
      <c r="E41" s="1" t="s">
        <v>50</v>
      </c>
      <c r="F41" s="39" t="s">
        <v>53</v>
      </c>
      <c r="G41" s="38" t="s">
        <v>51</v>
      </c>
      <c r="H41" s="5"/>
      <c r="I41" s="5"/>
    </row>
    <row r="42" spans="1:9" ht="15.75" hidden="1">
      <c r="A42" s="41" t="s">
        <v>54</v>
      </c>
      <c r="B42" s="192"/>
      <c r="C42" s="16" t="s">
        <v>34</v>
      </c>
      <c r="D42" s="2"/>
      <c r="E42" s="7" t="s">
        <v>52</v>
      </c>
      <c r="F42" s="40">
        <v>99</v>
      </c>
      <c r="G42" s="23" t="s">
        <v>34</v>
      </c>
      <c r="H42" s="5"/>
      <c r="I42" s="5"/>
    </row>
    <row r="43" spans="1:9" ht="16.5" customHeight="1" hidden="1">
      <c r="A43" s="43" t="s">
        <v>55</v>
      </c>
      <c r="B43" s="193"/>
      <c r="C43" s="16" t="s">
        <v>34</v>
      </c>
      <c r="D43" s="31"/>
      <c r="E43" s="41" t="s">
        <v>54</v>
      </c>
      <c r="F43" s="42"/>
      <c r="G43" s="7"/>
      <c r="H43" s="5"/>
      <c r="I43" s="5"/>
    </row>
    <row r="44" spans="1:9" ht="15.75" hidden="1">
      <c r="A44" s="43" t="s">
        <v>56</v>
      </c>
      <c r="B44" s="194">
        <v>346</v>
      </c>
      <c r="C44" s="16" t="s">
        <v>34</v>
      </c>
      <c r="D44" s="31"/>
      <c r="E44" s="43" t="s">
        <v>55</v>
      </c>
      <c r="F44" s="42"/>
      <c r="G44" s="7"/>
      <c r="H44" s="5"/>
      <c r="I44" s="5"/>
    </row>
    <row r="45" spans="1:9" ht="15" customHeight="1" hidden="1">
      <c r="A45" s="43" t="s">
        <v>57</v>
      </c>
      <c r="B45" s="193"/>
      <c r="C45" s="16" t="s">
        <v>34</v>
      </c>
      <c r="D45" s="31"/>
      <c r="E45" s="43" t="s">
        <v>56</v>
      </c>
      <c r="F45" s="40">
        <v>99</v>
      </c>
      <c r="G45" s="7"/>
      <c r="H45" s="5"/>
      <c r="I45" s="5"/>
    </row>
    <row r="46" spans="1:9" ht="15.75">
      <c r="A46" s="255" t="s">
        <v>58</v>
      </c>
      <c r="B46" s="255"/>
      <c r="C46" s="255"/>
      <c r="D46" s="31"/>
      <c r="E46" s="43" t="s">
        <v>57</v>
      </c>
      <c r="F46" s="42"/>
      <c r="G46" s="7"/>
      <c r="H46" s="5"/>
      <c r="I46" s="5"/>
    </row>
    <row r="47" spans="1:9" ht="3" customHeight="1">
      <c r="A47" s="1"/>
      <c r="B47" s="5"/>
      <c r="C47" s="5"/>
      <c r="D47" s="31"/>
      <c r="E47" s="255" t="s">
        <v>58</v>
      </c>
      <c r="F47" s="255"/>
      <c r="G47" s="255"/>
      <c r="H47" s="5"/>
      <c r="I47" s="5"/>
    </row>
    <row r="48" spans="1:9" ht="110.25">
      <c r="A48" s="44" t="s">
        <v>59</v>
      </c>
      <c r="B48" s="44" t="s">
        <v>60</v>
      </c>
      <c r="C48" s="44" t="s">
        <v>61</v>
      </c>
      <c r="D48" s="2"/>
      <c r="E48" s="1"/>
      <c r="F48" s="5"/>
      <c r="G48" s="5"/>
      <c r="H48" s="5"/>
      <c r="I48" s="5"/>
    </row>
    <row r="49" spans="1:9" ht="30" customHeight="1">
      <c r="A49" s="45" t="s">
        <v>62</v>
      </c>
      <c r="B49" s="195" t="s">
        <v>196</v>
      </c>
      <c r="C49" s="47"/>
      <c r="D49" s="2"/>
      <c r="E49" s="44" t="s">
        <v>59</v>
      </c>
      <c r="F49" s="44" t="s">
        <v>60</v>
      </c>
      <c r="G49" s="44" t="s">
        <v>61</v>
      </c>
      <c r="H49" s="5"/>
      <c r="I49" s="5"/>
    </row>
    <row r="50" spans="1:9" ht="19.5" customHeight="1">
      <c r="A50" s="45" t="s">
        <v>65</v>
      </c>
      <c r="B50" s="195" t="s">
        <v>197</v>
      </c>
      <c r="C50" s="79"/>
      <c r="D50" s="2"/>
      <c r="E50" s="45" t="s">
        <v>62</v>
      </c>
      <c r="F50" s="46" t="s">
        <v>63</v>
      </c>
      <c r="G50" s="47" t="s">
        <v>64</v>
      </c>
      <c r="H50" s="5"/>
      <c r="I50" s="5"/>
    </row>
    <row r="51" spans="1:9" ht="16.5" customHeight="1">
      <c r="A51" s="48" t="s">
        <v>67</v>
      </c>
      <c r="B51" s="195" t="s">
        <v>198</v>
      </c>
      <c r="C51" s="47"/>
      <c r="D51" s="2"/>
      <c r="E51" s="45" t="s">
        <v>65</v>
      </c>
      <c r="F51" s="46" t="s">
        <v>66</v>
      </c>
      <c r="G51" s="47" t="s">
        <v>64</v>
      </c>
      <c r="H51" s="5"/>
      <c r="I51" s="5"/>
    </row>
    <row r="52" spans="1:9" ht="15.75">
      <c r="A52" s="50" t="s">
        <v>69</v>
      </c>
      <c r="B52" s="196"/>
      <c r="C52" s="52"/>
      <c r="D52" s="2"/>
      <c r="E52" s="48" t="s">
        <v>67</v>
      </c>
      <c r="F52" s="49" t="s">
        <v>68</v>
      </c>
      <c r="G52" s="47"/>
      <c r="H52" s="5"/>
      <c r="I52" s="5"/>
    </row>
    <row r="53" spans="1:9" ht="45">
      <c r="A53" s="53" t="s">
        <v>70</v>
      </c>
      <c r="B53" s="197" t="s">
        <v>199</v>
      </c>
      <c r="C53" s="198"/>
      <c r="D53" s="2"/>
      <c r="E53" s="50" t="s">
        <v>69</v>
      </c>
      <c r="F53" s="51"/>
      <c r="G53" s="52"/>
      <c r="H53" s="5"/>
      <c r="I53" s="5"/>
    </row>
    <row r="54" spans="1:9" ht="17.25" customHeight="1">
      <c r="A54" s="53" t="s">
        <v>73</v>
      </c>
      <c r="B54" s="55"/>
      <c r="C54" s="56"/>
      <c r="D54" s="2"/>
      <c r="E54" s="53" t="s">
        <v>70</v>
      </c>
      <c r="F54" s="54" t="s">
        <v>71</v>
      </c>
      <c r="G54" s="47" t="s">
        <v>72</v>
      </c>
      <c r="H54" s="5"/>
      <c r="I54" s="5"/>
    </row>
    <row r="55" spans="1:9" ht="15.75">
      <c r="A55" s="53" t="s">
        <v>74</v>
      </c>
      <c r="B55" s="55"/>
      <c r="C55" s="56"/>
      <c r="D55" s="2"/>
      <c r="E55" s="53" t="s">
        <v>73</v>
      </c>
      <c r="F55" s="55"/>
      <c r="G55" s="56"/>
      <c r="H55" s="5"/>
      <c r="I55" s="5"/>
    </row>
    <row r="56" spans="1:9" ht="15.75">
      <c r="A56" s="57" t="s">
        <v>75</v>
      </c>
      <c r="B56" s="58"/>
      <c r="C56" s="59"/>
      <c r="D56" s="2"/>
      <c r="E56" s="53" t="s">
        <v>74</v>
      </c>
      <c r="F56" s="55"/>
      <c r="G56" s="56"/>
      <c r="H56" s="5"/>
      <c r="I56" s="5"/>
    </row>
    <row r="57" spans="1:9" ht="47.25">
      <c r="A57" s="60" t="s">
        <v>76</v>
      </c>
      <c r="B57" s="71" t="s">
        <v>200</v>
      </c>
      <c r="C57" s="199"/>
      <c r="D57" s="2"/>
      <c r="E57" s="57" t="s">
        <v>75</v>
      </c>
      <c r="F57" s="58"/>
      <c r="G57" s="59"/>
      <c r="H57" s="5"/>
      <c r="I57" s="5"/>
    </row>
    <row r="58" spans="1:9" ht="25.5" customHeight="1">
      <c r="A58" s="62" t="s">
        <v>79</v>
      </c>
      <c r="B58" s="195" t="s">
        <v>201</v>
      </c>
      <c r="C58" s="200"/>
      <c r="D58" s="2"/>
      <c r="E58" s="60" t="s">
        <v>76</v>
      </c>
      <c r="F58" s="61" t="s">
        <v>77</v>
      </c>
      <c r="G58" s="47" t="s">
        <v>78</v>
      </c>
      <c r="H58" s="5"/>
      <c r="I58" s="5"/>
    </row>
    <row r="59" spans="1:9" ht="15" customHeight="1">
      <c r="A59" s="50" t="s">
        <v>82</v>
      </c>
      <c r="B59" s="63"/>
      <c r="C59" s="64"/>
      <c r="D59" s="2"/>
      <c r="E59" s="62" t="s">
        <v>79</v>
      </c>
      <c r="F59" s="46" t="s">
        <v>80</v>
      </c>
      <c r="G59" s="47" t="s">
        <v>81</v>
      </c>
      <c r="H59" s="5"/>
      <c r="I59" s="5"/>
    </row>
    <row r="60" spans="1:9" ht="22.5" customHeight="1">
      <c r="A60" s="65" t="s">
        <v>83</v>
      </c>
      <c r="B60" s="201" t="s">
        <v>202</v>
      </c>
      <c r="C60" s="69"/>
      <c r="D60" s="2"/>
      <c r="E60" s="50" t="s">
        <v>82</v>
      </c>
      <c r="F60" s="63"/>
      <c r="G60" s="64"/>
      <c r="H60" s="5"/>
      <c r="I60" s="5"/>
    </row>
    <row r="61" spans="1:9" ht="26.25" customHeight="1">
      <c r="A61" s="67" t="s">
        <v>86</v>
      </c>
      <c r="B61" s="68" t="s">
        <v>68</v>
      </c>
      <c r="C61" s="75"/>
      <c r="D61" s="2"/>
      <c r="E61" s="65" t="s">
        <v>83</v>
      </c>
      <c r="F61" s="66" t="s">
        <v>84</v>
      </c>
      <c r="G61" s="47" t="s">
        <v>85</v>
      </c>
      <c r="H61" s="5"/>
      <c r="I61" s="5"/>
    </row>
    <row r="62" spans="1:9" ht="15.75">
      <c r="A62" s="70" t="s">
        <v>75</v>
      </c>
      <c r="B62" s="71"/>
      <c r="C62" s="72"/>
      <c r="D62" s="2"/>
      <c r="E62" s="67" t="s">
        <v>86</v>
      </c>
      <c r="F62" s="68" t="s">
        <v>87</v>
      </c>
      <c r="G62" s="69" t="s">
        <v>88</v>
      </c>
      <c r="H62" s="5"/>
      <c r="I62" s="5"/>
    </row>
    <row r="63" spans="1:9" ht="15.75">
      <c r="A63" s="50" t="s">
        <v>89</v>
      </c>
      <c r="B63" s="63"/>
      <c r="C63" s="64"/>
      <c r="D63" s="2"/>
      <c r="E63" s="70" t="s">
        <v>75</v>
      </c>
      <c r="F63" s="71"/>
      <c r="G63" s="72"/>
      <c r="H63" s="5"/>
      <c r="I63" s="5"/>
    </row>
    <row r="64" spans="1:9" ht="24" customHeight="1">
      <c r="A64" s="67" t="s">
        <v>90</v>
      </c>
      <c r="B64" s="202" t="s">
        <v>218</v>
      </c>
      <c r="C64" s="74"/>
      <c r="D64" s="2"/>
      <c r="E64" s="50" t="s">
        <v>89</v>
      </c>
      <c r="F64" s="63"/>
      <c r="G64" s="64"/>
      <c r="H64" s="5"/>
      <c r="I64" s="5"/>
    </row>
    <row r="65" spans="1:9" ht="14.25" customHeight="1">
      <c r="A65" s="65" t="s">
        <v>93</v>
      </c>
      <c r="B65" s="73"/>
      <c r="C65" s="74"/>
      <c r="D65" s="2"/>
      <c r="E65" s="67" t="s">
        <v>90</v>
      </c>
      <c r="F65" s="73" t="s">
        <v>91</v>
      </c>
      <c r="G65" s="47" t="s">
        <v>92</v>
      </c>
      <c r="H65" s="5"/>
      <c r="I65" s="5"/>
    </row>
    <row r="66" spans="1:9" ht="15.75">
      <c r="A66" s="67" t="s">
        <v>75</v>
      </c>
      <c r="B66" s="68"/>
      <c r="C66" s="72"/>
      <c r="D66" s="2"/>
      <c r="E66" s="65" t="s">
        <v>93</v>
      </c>
      <c r="F66" s="73" t="s">
        <v>94</v>
      </c>
      <c r="G66" s="74"/>
      <c r="H66" s="5"/>
      <c r="I66" s="5"/>
    </row>
    <row r="67" spans="1:9" ht="31.5">
      <c r="A67" s="50" t="s">
        <v>95</v>
      </c>
      <c r="B67" s="63"/>
      <c r="C67" s="64"/>
      <c r="D67" s="2"/>
      <c r="E67" s="67" t="s">
        <v>75</v>
      </c>
      <c r="F67" s="68"/>
      <c r="G67" s="72"/>
      <c r="H67" s="5"/>
      <c r="I67" s="5"/>
    </row>
    <row r="68" spans="1:9" ht="18" customHeight="1">
      <c r="A68" s="67" t="s">
        <v>96</v>
      </c>
      <c r="B68" s="203" t="s">
        <v>203</v>
      </c>
      <c r="C68" s="75"/>
      <c r="D68" s="2"/>
      <c r="E68" s="50" t="s">
        <v>95</v>
      </c>
      <c r="F68" s="63"/>
      <c r="G68" s="64"/>
      <c r="H68" s="5"/>
      <c r="I68" s="5"/>
    </row>
    <row r="69" spans="1:9" ht="15.75">
      <c r="A69" s="67" t="s">
        <v>97</v>
      </c>
      <c r="B69" s="203" t="s">
        <v>203</v>
      </c>
      <c r="C69" s="75"/>
      <c r="D69" s="2"/>
      <c r="E69" s="67" t="s">
        <v>96</v>
      </c>
      <c r="F69" s="68" t="s">
        <v>19</v>
      </c>
      <c r="G69" s="75"/>
      <c r="H69" s="5"/>
      <c r="I69" s="5"/>
    </row>
    <row r="70" spans="1:9" ht="15.75">
      <c r="A70" s="67" t="s">
        <v>98</v>
      </c>
      <c r="B70" s="203"/>
      <c r="C70" s="75"/>
      <c r="D70" s="2"/>
      <c r="E70" s="67" t="s">
        <v>97</v>
      </c>
      <c r="F70" s="68" t="s">
        <v>19</v>
      </c>
      <c r="G70" s="75"/>
      <c r="H70" s="5"/>
      <c r="I70" s="5"/>
    </row>
    <row r="71" spans="1:9" ht="18" customHeight="1">
      <c r="A71" s="67" t="s">
        <v>99</v>
      </c>
      <c r="B71" s="203" t="s">
        <v>19</v>
      </c>
      <c r="C71" s="75"/>
      <c r="D71" s="2"/>
      <c r="E71" s="67" t="s">
        <v>98</v>
      </c>
      <c r="F71" s="68" t="s">
        <v>19</v>
      </c>
      <c r="G71" s="75"/>
      <c r="H71" s="5"/>
      <c r="I71" s="5"/>
    </row>
    <row r="72" spans="1:9" ht="13.5" customHeight="1">
      <c r="A72" s="67" t="s">
        <v>100</v>
      </c>
      <c r="B72" s="203" t="s">
        <v>19</v>
      </c>
      <c r="C72" s="75"/>
      <c r="D72" s="2"/>
      <c r="E72" s="67" t="s">
        <v>99</v>
      </c>
      <c r="F72" s="68" t="s">
        <v>19</v>
      </c>
      <c r="G72" s="75"/>
      <c r="H72" s="5"/>
      <c r="I72" s="5"/>
    </row>
    <row r="73" spans="1:9" ht="15.75">
      <c r="A73" s="67" t="s">
        <v>101</v>
      </c>
      <c r="B73" s="203" t="s">
        <v>19</v>
      </c>
      <c r="C73" s="75"/>
      <c r="D73" s="2"/>
      <c r="E73" s="67" t="s">
        <v>100</v>
      </c>
      <c r="F73" s="68" t="s">
        <v>19</v>
      </c>
      <c r="G73" s="75"/>
      <c r="H73" s="5"/>
      <c r="I73" s="5"/>
    </row>
    <row r="74" spans="1:9" ht="15.75">
      <c r="A74" s="67" t="s">
        <v>102</v>
      </c>
      <c r="B74" s="203" t="s">
        <v>19</v>
      </c>
      <c r="C74" s="75"/>
      <c r="D74" s="2"/>
      <c r="E74" s="67" t="s">
        <v>101</v>
      </c>
      <c r="F74" s="68" t="s">
        <v>19</v>
      </c>
      <c r="G74" s="75"/>
      <c r="H74" s="5"/>
      <c r="I74" s="5"/>
    </row>
    <row r="75" spans="1:9" ht="15.75">
      <c r="A75" s="67" t="s">
        <v>103</v>
      </c>
      <c r="B75" s="203"/>
      <c r="C75" s="75"/>
      <c r="D75" s="2"/>
      <c r="E75" s="67" t="s">
        <v>102</v>
      </c>
      <c r="F75" s="68" t="s">
        <v>19</v>
      </c>
      <c r="G75" s="75"/>
      <c r="H75" s="5"/>
      <c r="I75" s="5"/>
    </row>
    <row r="76" spans="1:9" ht="15.75">
      <c r="A76" s="70" t="s">
        <v>104</v>
      </c>
      <c r="B76" s="203"/>
      <c r="C76" s="75"/>
      <c r="D76" s="2"/>
      <c r="E76" s="67" t="s">
        <v>103</v>
      </c>
      <c r="F76" s="68" t="s">
        <v>19</v>
      </c>
      <c r="G76" s="75"/>
      <c r="H76" s="5"/>
      <c r="I76" s="5"/>
    </row>
    <row r="77" spans="1:9" ht="47.25">
      <c r="A77" s="50" t="s">
        <v>105</v>
      </c>
      <c r="B77" s="63"/>
      <c r="C77" s="64"/>
      <c r="D77" s="2"/>
      <c r="E77" s="70" t="s">
        <v>104</v>
      </c>
      <c r="F77" s="68" t="s">
        <v>19</v>
      </c>
      <c r="G77" s="75"/>
      <c r="H77" s="5"/>
      <c r="I77" s="5"/>
    </row>
    <row r="78" spans="1:9" ht="14.25" customHeight="1">
      <c r="A78" s="67" t="s">
        <v>106</v>
      </c>
      <c r="B78" s="203" t="s">
        <v>204</v>
      </c>
      <c r="C78" s="75" t="s">
        <v>205</v>
      </c>
      <c r="D78" s="2"/>
      <c r="E78" s="50" t="s">
        <v>105</v>
      </c>
      <c r="F78" s="63"/>
      <c r="G78" s="64"/>
      <c r="H78" s="5"/>
      <c r="I78" s="5"/>
    </row>
    <row r="79" spans="1:9" ht="15.75">
      <c r="A79" s="67" t="s">
        <v>108</v>
      </c>
      <c r="B79" s="203" t="s">
        <v>204</v>
      </c>
      <c r="C79" s="75" t="s">
        <v>205</v>
      </c>
      <c r="D79" s="2"/>
      <c r="E79" s="67" t="s">
        <v>106</v>
      </c>
      <c r="F79" s="68" t="s">
        <v>107</v>
      </c>
      <c r="G79" s="75"/>
      <c r="H79" s="5"/>
      <c r="I79" s="5"/>
    </row>
    <row r="80" spans="1:9" ht="15" customHeight="1">
      <c r="A80" s="67" t="s">
        <v>109</v>
      </c>
      <c r="B80" s="203" t="s">
        <v>204</v>
      </c>
      <c r="C80" s="75"/>
      <c r="D80" s="2"/>
      <c r="E80" s="67" t="s">
        <v>108</v>
      </c>
      <c r="F80" s="68" t="s">
        <v>19</v>
      </c>
      <c r="G80" s="75"/>
      <c r="H80" s="5"/>
      <c r="I80" s="5"/>
    </row>
    <row r="81" spans="1:9" ht="15" customHeight="1">
      <c r="A81" s="67" t="s">
        <v>111</v>
      </c>
      <c r="B81" s="203" t="s">
        <v>206</v>
      </c>
      <c r="C81" s="75" t="s">
        <v>205</v>
      </c>
      <c r="D81" s="2"/>
      <c r="E81" s="67" t="s">
        <v>109</v>
      </c>
      <c r="F81" s="68" t="s">
        <v>19</v>
      </c>
      <c r="G81" s="75" t="s">
        <v>110</v>
      </c>
      <c r="H81" s="5"/>
      <c r="I81" s="5"/>
    </row>
    <row r="82" spans="1:9" ht="15.75">
      <c r="A82" s="67" t="s">
        <v>112</v>
      </c>
      <c r="B82" s="203"/>
      <c r="C82" s="75"/>
      <c r="D82" s="2"/>
      <c r="E82" s="67" t="s">
        <v>111</v>
      </c>
      <c r="F82" s="68" t="s">
        <v>19</v>
      </c>
      <c r="G82" s="75"/>
      <c r="H82" s="5"/>
      <c r="I82" s="5"/>
    </row>
    <row r="83" spans="1:9" ht="12" customHeight="1">
      <c r="A83" s="67" t="s">
        <v>113</v>
      </c>
      <c r="B83" s="203" t="s">
        <v>204</v>
      </c>
      <c r="C83" s="75" t="s">
        <v>205</v>
      </c>
      <c r="D83" s="2"/>
      <c r="E83" s="67" t="s">
        <v>112</v>
      </c>
      <c r="F83" s="68" t="s">
        <v>19</v>
      </c>
      <c r="G83" s="75"/>
      <c r="H83" s="5"/>
      <c r="I83" s="5"/>
    </row>
    <row r="84" spans="1:9" ht="14.25" customHeight="1">
      <c r="A84" s="67" t="s">
        <v>114</v>
      </c>
      <c r="B84" s="203"/>
      <c r="C84" s="75"/>
      <c r="D84" s="2"/>
      <c r="E84" s="67" t="s">
        <v>113</v>
      </c>
      <c r="F84" s="68" t="s">
        <v>19</v>
      </c>
      <c r="G84" s="75"/>
      <c r="H84" s="5"/>
      <c r="I84" s="5"/>
    </row>
    <row r="85" spans="1:9" ht="16.5" customHeight="1">
      <c r="A85" s="67" t="s">
        <v>116</v>
      </c>
      <c r="B85" s="203"/>
      <c r="C85" s="75"/>
      <c r="D85" s="2"/>
      <c r="E85" s="67" t="s">
        <v>114</v>
      </c>
      <c r="F85" s="68" t="s">
        <v>115</v>
      </c>
      <c r="G85" s="75"/>
      <c r="H85" s="5"/>
      <c r="I85" s="5"/>
    </row>
    <row r="86" spans="1:9" ht="15.75">
      <c r="A86" s="67" t="s">
        <v>117</v>
      </c>
      <c r="B86" s="203" t="s">
        <v>207</v>
      </c>
      <c r="C86" s="75"/>
      <c r="D86" s="2"/>
      <c r="E86" s="67" t="s">
        <v>116</v>
      </c>
      <c r="F86" s="68" t="s">
        <v>19</v>
      </c>
      <c r="G86" s="75"/>
      <c r="H86" s="5"/>
      <c r="I86" s="5"/>
    </row>
    <row r="87" spans="1:9" ht="15.75">
      <c r="A87" s="76" t="s">
        <v>75</v>
      </c>
      <c r="B87" s="204"/>
      <c r="C87" s="77"/>
      <c r="D87" s="2"/>
      <c r="E87" s="67" t="s">
        <v>117</v>
      </c>
      <c r="F87" s="68" t="s">
        <v>19</v>
      </c>
      <c r="G87" s="75"/>
      <c r="H87" s="5"/>
      <c r="I87" s="5"/>
    </row>
    <row r="88" spans="1:9" ht="15.75">
      <c r="A88" s="205" t="s">
        <v>118</v>
      </c>
      <c r="B88" s="78" t="s">
        <v>107</v>
      </c>
      <c r="C88" s="75" t="s">
        <v>205</v>
      </c>
      <c r="D88" s="2"/>
      <c r="E88" s="76" t="s">
        <v>75</v>
      </c>
      <c r="F88" s="71" t="s">
        <v>19</v>
      </c>
      <c r="G88" s="77"/>
      <c r="H88" s="5"/>
      <c r="I88" s="5"/>
    </row>
  </sheetData>
  <sheetProtection/>
  <mergeCells count="14">
    <mergeCell ref="E22:F22"/>
    <mergeCell ref="A46:C46"/>
    <mergeCell ref="E47:G47"/>
    <mergeCell ref="A19:B19"/>
    <mergeCell ref="A20:B20"/>
    <mergeCell ref="E20:F20"/>
    <mergeCell ref="A21:B21"/>
    <mergeCell ref="E21:F21"/>
    <mergeCell ref="A3:C3"/>
    <mergeCell ref="A4:C4"/>
    <mergeCell ref="A9:B9"/>
    <mergeCell ref="E10:F10"/>
    <mergeCell ref="B1:C1"/>
    <mergeCell ref="A2:C2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29">
      <selection activeCell="C47" sqref="C47"/>
    </sheetView>
  </sheetViews>
  <sheetFormatPr defaultColWidth="9.140625" defaultRowHeight="12.75"/>
  <cols>
    <col min="1" max="1" width="34.57421875" style="225" customWidth="1"/>
    <col min="2" max="2" width="6.00390625" style="225" customWidth="1"/>
    <col min="3" max="3" width="23.28125" style="225" customWidth="1"/>
    <col min="4" max="4" width="12.8515625" style="225" customWidth="1"/>
    <col min="5" max="5" width="10.7109375" style="225" customWidth="1"/>
    <col min="6" max="6" width="10.28125" style="225" customWidth="1"/>
    <col min="7" max="7" width="14.421875" style="225" hidden="1" customWidth="1"/>
    <col min="8" max="8" width="11.00390625" style="225" hidden="1" customWidth="1"/>
    <col min="9" max="9" width="6.8515625" style="225" hidden="1" customWidth="1"/>
    <col min="10" max="10" width="7.140625" style="225" hidden="1" customWidth="1"/>
    <col min="11" max="15" width="0" style="225" hidden="1" customWidth="1"/>
    <col min="16" max="16384" width="9.140625" style="225" customWidth="1"/>
  </cols>
  <sheetData>
    <row r="1" spans="1:14" ht="15" customHeight="1">
      <c r="A1" s="80"/>
      <c r="B1" s="81"/>
      <c r="C1" s="80"/>
      <c r="D1" s="271" t="s">
        <v>120</v>
      </c>
      <c r="E1" s="271"/>
      <c r="F1" s="80"/>
      <c r="G1" s="80"/>
      <c r="H1" s="80"/>
      <c r="I1" s="82"/>
      <c r="J1" s="82"/>
      <c r="K1" s="80"/>
      <c r="L1" s="80"/>
      <c r="M1" s="80"/>
      <c r="N1" s="80"/>
    </row>
    <row r="2" spans="1:14" ht="15">
      <c r="A2" s="272" t="s">
        <v>122</v>
      </c>
      <c r="B2" s="272"/>
      <c r="C2" s="272"/>
      <c r="D2" s="272"/>
      <c r="E2" s="272"/>
      <c r="F2" s="88"/>
      <c r="G2" s="88"/>
      <c r="H2" s="89"/>
      <c r="I2" s="90"/>
      <c r="J2" s="82"/>
      <c r="K2" s="89"/>
      <c r="L2" s="89"/>
      <c r="M2" s="89"/>
      <c r="N2" s="89"/>
    </row>
    <row r="3" spans="1:14" ht="30" customHeight="1">
      <c r="A3" s="260" t="s">
        <v>219</v>
      </c>
      <c r="B3" s="260"/>
      <c r="C3" s="260"/>
      <c r="D3" s="260"/>
      <c r="E3" s="260"/>
      <c r="F3" s="88"/>
      <c r="G3" s="88"/>
      <c r="H3" s="89"/>
      <c r="I3" s="90"/>
      <c r="J3" s="82"/>
      <c r="K3" s="89"/>
      <c r="L3" s="89"/>
      <c r="M3" s="89"/>
      <c r="N3" s="89"/>
    </row>
    <row r="4" spans="1:14" ht="15">
      <c r="A4" s="226"/>
      <c r="B4" s="226"/>
      <c r="C4" s="227" t="s">
        <v>192</v>
      </c>
      <c r="E4" s="226"/>
      <c r="F4" s="88"/>
      <c r="G4" s="91">
        <v>438.4</v>
      </c>
      <c r="H4" s="92">
        <v>278.1</v>
      </c>
      <c r="I4" s="90"/>
      <c r="J4" s="82"/>
      <c r="K4" s="89"/>
      <c r="L4" s="89"/>
      <c r="M4" s="89"/>
      <c r="N4" s="89"/>
    </row>
    <row r="5" spans="1:14" ht="101.25" customHeight="1">
      <c r="A5" s="93"/>
      <c r="B5" s="261" t="s">
        <v>123</v>
      </c>
      <c r="C5" s="262"/>
      <c r="D5" s="228" t="s">
        <v>124</v>
      </c>
      <c r="E5" s="228" t="s">
        <v>125</v>
      </c>
      <c r="F5" s="228" t="s">
        <v>126</v>
      </c>
      <c r="G5" s="94"/>
      <c r="H5" s="95"/>
      <c r="I5" s="96" t="s">
        <v>127</v>
      </c>
      <c r="J5" s="82"/>
      <c r="K5" s="95"/>
      <c r="L5" s="95"/>
      <c r="M5" s="95"/>
      <c r="N5" s="95"/>
    </row>
    <row r="6" spans="1:14" ht="15" hidden="1">
      <c r="A6" s="97" t="s">
        <v>128</v>
      </c>
      <c r="B6" s="98"/>
      <c r="C6" s="98"/>
      <c r="D6" s="99"/>
      <c r="E6" s="99"/>
      <c r="F6" s="100"/>
      <c r="G6" s="101">
        <f>SUM(D7:D7)</f>
        <v>0</v>
      </c>
      <c r="H6" s="102">
        <f>F7</f>
        <v>0</v>
      </c>
      <c r="I6" s="82"/>
      <c r="J6" s="82"/>
      <c r="K6" s="80"/>
      <c r="L6" s="80"/>
      <c r="M6" s="80"/>
      <c r="N6" s="80"/>
    </row>
    <row r="7" spans="1:14" ht="30" hidden="1">
      <c r="A7" s="229" t="s">
        <v>129</v>
      </c>
      <c r="B7" s="104">
        <v>0</v>
      </c>
      <c r="C7" s="105" t="s">
        <v>130</v>
      </c>
      <c r="D7" s="230">
        <v>0</v>
      </c>
      <c r="E7" s="230">
        <f>D7/$G$4/12</f>
        <v>0</v>
      </c>
      <c r="F7" s="231">
        <f>D7/$H$4/12</f>
        <v>0</v>
      </c>
      <c r="G7" s="106"/>
      <c r="H7" s="80"/>
      <c r="I7" s="82">
        <v>0.81</v>
      </c>
      <c r="J7" s="82" t="s">
        <v>131</v>
      </c>
      <c r="K7" s="80"/>
      <c r="L7" s="80"/>
      <c r="M7" s="80"/>
      <c r="N7" s="80"/>
    </row>
    <row r="8" spans="1:14" ht="15">
      <c r="A8" s="107" t="s">
        <v>132</v>
      </c>
      <c r="B8" s="108"/>
      <c r="C8" s="108"/>
      <c r="D8" s="109"/>
      <c r="E8" s="207"/>
      <c r="F8" s="110"/>
      <c r="G8" s="111">
        <f>SUM(D9:D16)</f>
        <v>53187.669124898406</v>
      </c>
      <c r="H8" s="112">
        <f>SUM(F9:F16)</f>
        <v>15.937812874535062</v>
      </c>
      <c r="I8" s="82"/>
      <c r="J8" s="82"/>
      <c r="K8" s="80"/>
      <c r="L8" s="80"/>
      <c r="M8" s="80"/>
      <c r="N8" s="80"/>
    </row>
    <row r="9" spans="1:14" ht="30">
      <c r="A9" s="232" t="s">
        <v>133</v>
      </c>
      <c r="B9" s="114">
        <v>3</v>
      </c>
      <c r="C9" s="115" t="s">
        <v>130</v>
      </c>
      <c r="D9" s="233">
        <v>12177.643820564012</v>
      </c>
      <c r="E9" s="234">
        <f aca="true" t="shared" si="0" ref="E9:E16">D9/$G$4/12</f>
        <v>2.3147893515366507</v>
      </c>
      <c r="F9" s="235">
        <f aca="true" t="shared" si="1" ref="F9:F16">D9/$H$4/12</f>
        <v>3.649060236295101</v>
      </c>
      <c r="G9" s="106"/>
      <c r="H9" s="80"/>
      <c r="I9" s="82">
        <v>1.3</v>
      </c>
      <c r="J9" s="82" t="s">
        <v>131</v>
      </c>
      <c r="K9" s="80"/>
      <c r="L9" s="80"/>
      <c r="M9" s="208"/>
      <c r="N9" s="138"/>
    </row>
    <row r="10" spans="1:14" ht="29.25" customHeight="1">
      <c r="A10" s="229" t="s">
        <v>220</v>
      </c>
      <c r="B10" s="104">
        <v>2</v>
      </c>
      <c r="C10" s="116" t="s">
        <v>130</v>
      </c>
      <c r="D10" s="236">
        <v>1849.5912852653669</v>
      </c>
      <c r="E10" s="234">
        <f t="shared" si="0"/>
        <v>0.3515798519741041</v>
      </c>
      <c r="F10" s="235">
        <f t="shared" si="1"/>
        <v>0.5542344735902454</v>
      </c>
      <c r="G10" s="106"/>
      <c r="H10" s="80"/>
      <c r="I10" s="82"/>
      <c r="J10" s="82"/>
      <c r="K10" s="80"/>
      <c r="L10" s="80"/>
      <c r="M10" s="80"/>
      <c r="N10" s="80"/>
    </row>
    <row r="11" spans="1:14" ht="30" hidden="1">
      <c r="A11" s="229" t="s">
        <v>134</v>
      </c>
      <c r="B11" s="104"/>
      <c r="C11" s="116" t="s">
        <v>130</v>
      </c>
      <c r="D11" s="236">
        <v>0</v>
      </c>
      <c r="E11" s="234">
        <f t="shared" si="0"/>
        <v>0</v>
      </c>
      <c r="F11" s="235">
        <f t="shared" si="1"/>
        <v>0</v>
      </c>
      <c r="G11" s="106"/>
      <c r="H11" s="80"/>
      <c r="I11" s="82"/>
      <c r="J11" s="82"/>
      <c r="K11" s="80"/>
      <c r="L11" s="80"/>
      <c r="M11" s="80"/>
      <c r="N11" s="80"/>
    </row>
    <row r="12" spans="1:14" ht="30">
      <c r="A12" s="229" t="s">
        <v>135</v>
      </c>
      <c r="B12" s="104">
        <v>2</v>
      </c>
      <c r="C12" s="116" t="s">
        <v>130</v>
      </c>
      <c r="D12" s="236">
        <v>137.75648897483794</v>
      </c>
      <c r="E12" s="234">
        <f t="shared" si="0"/>
        <v>0.026185463993088114</v>
      </c>
      <c r="F12" s="235">
        <f t="shared" si="1"/>
        <v>0.04127906297939528</v>
      </c>
      <c r="G12" s="80"/>
      <c r="H12" s="80"/>
      <c r="I12" s="82"/>
      <c r="J12" s="82"/>
      <c r="K12" s="80"/>
      <c r="L12" s="80"/>
      <c r="M12" s="80"/>
      <c r="N12" s="80"/>
    </row>
    <row r="13" spans="1:14" ht="60">
      <c r="A13" s="229" t="s">
        <v>136</v>
      </c>
      <c r="B13" s="117">
        <v>1</v>
      </c>
      <c r="C13" s="118" t="s">
        <v>137</v>
      </c>
      <c r="D13" s="236">
        <v>191.56107509418956</v>
      </c>
      <c r="E13" s="234">
        <f t="shared" si="0"/>
        <v>0.036412917254826184</v>
      </c>
      <c r="F13" s="235">
        <f t="shared" si="1"/>
        <v>0.057401736513900736</v>
      </c>
      <c r="G13" s="106"/>
      <c r="H13" s="80"/>
      <c r="I13" s="82"/>
      <c r="J13" s="82"/>
      <c r="K13" s="80"/>
      <c r="L13" s="80"/>
      <c r="M13" s="80"/>
      <c r="N13" s="80"/>
    </row>
    <row r="14" spans="1:14" ht="30">
      <c r="A14" s="229" t="s">
        <v>208</v>
      </c>
      <c r="B14" s="209">
        <v>10.916666666666666</v>
      </c>
      <c r="C14" s="105" t="s">
        <v>209</v>
      </c>
      <c r="D14" s="236">
        <v>814.6110150000001</v>
      </c>
      <c r="E14" s="234">
        <f t="shared" si="0"/>
        <v>0.15484546361770077</v>
      </c>
      <c r="F14" s="235">
        <f t="shared" si="1"/>
        <v>0.24410014832793958</v>
      </c>
      <c r="G14" s="106"/>
      <c r="H14" s="80"/>
      <c r="I14" s="82"/>
      <c r="J14" s="82"/>
      <c r="K14" s="80"/>
      <c r="L14" s="80"/>
      <c r="M14" s="80"/>
      <c r="N14" s="80"/>
    </row>
    <row r="15" spans="1:14" ht="15">
      <c r="A15" s="130" t="s">
        <v>210</v>
      </c>
      <c r="B15" s="210"/>
      <c r="C15" s="105" t="s">
        <v>211</v>
      </c>
      <c r="D15" s="236">
        <v>22625.7408</v>
      </c>
      <c r="E15" s="234">
        <f t="shared" si="0"/>
        <v>4.300817518248175</v>
      </c>
      <c r="F15" s="235">
        <f>D15/$H$4/12</f>
        <v>6.779857605177992</v>
      </c>
      <c r="G15" s="106"/>
      <c r="H15" s="80"/>
      <c r="I15" s="82"/>
      <c r="J15" s="82"/>
      <c r="K15" s="80"/>
      <c r="L15" s="80"/>
      <c r="M15" s="80"/>
      <c r="N15" s="80"/>
    </row>
    <row r="16" spans="1:14" ht="30">
      <c r="A16" s="237" t="s">
        <v>139</v>
      </c>
      <c r="B16" s="120">
        <v>6</v>
      </c>
      <c r="C16" s="121" t="s">
        <v>130</v>
      </c>
      <c r="D16" s="238">
        <v>15390.764640000001</v>
      </c>
      <c r="E16" s="239">
        <f t="shared" si="0"/>
        <v>2.9255559306569343</v>
      </c>
      <c r="F16" s="235">
        <f t="shared" si="1"/>
        <v>4.611879611650486</v>
      </c>
      <c r="G16" s="106"/>
      <c r="H16" s="80"/>
      <c r="I16" s="82"/>
      <c r="J16" s="82"/>
      <c r="K16" s="80"/>
      <c r="L16" s="80"/>
      <c r="M16" s="80"/>
      <c r="N16" s="80"/>
    </row>
    <row r="17" spans="1:14" ht="15">
      <c r="A17" s="122" t="s">
        <v>140</v>
      </c>
      <c r="B17" s="123"/>
      <c r="C17" s="123"/>
      <c r="D17" s="124"/>
      <c r="E17" s="211"/>
      <c r="F17" s="125"/>
      <c r="G17" s="126">
        <f>SUM(D18:D22)</f>
        <v>22798.583330469395</v>
      </c>
      <c r="H17" s="127">
        <f>SUM(F18:F22)</f>
        <v>6.831650284810437</v>
      </c>
      <c r="I17" s="82"/>
      <c r="J17" s="82"/>
      <c r="K17" s="80"/>
      <c r="L17" s="80"/>
      <c r="M17" s="80"/>
      <c r="N17" s="80"/>
    </row>
    <row r="18" spans="1:14" ht="30" hidden="1">
      <c r="A18" s="232" t="s">
        <v>141</v>
      </c>
      <c r="B18" s="114">
        <v>1</v>
      </c>
      <c r="C18" s="115" t="s">
        <v>138</v>
      </c>
      <c r="D18" s="240">
        <v>0</v>
      </c>
      <c r="E18" s="234">
        <f>D18/$G$4/12</f>
        <v>0</v>
      </c>
      <c r="F18" s="235">
        <f>D18/$H$4/12</f>
        <v>0</v>
      </c>
      <c r="G18" s="106"/>
      <c r="H18" s="80"/>
      <c r="I18" s="82"/>
      <c r="J18" s="82"/>
      <c r="K18" s="80"/>
      <c r="L18" s="80"/>
      <c r="M18" s="80"/>
      <c r="N18" s="80"/>
    </row>
    <row r="19" spans="1:14" ht="60">
      <c r="A19" s="241" t="s">
        <v>212</v>
      </c>
      <c r="B19" s="104">
        <v>2</v>
      </c>
      <c r="C19" s="116" t="s">
        <v>138</v>
      </c>
      <c r="D19" s="240">
        <v>20516.437448471857</v>
      </c>
      <c r="E19" s="234">
        <f>D19/$G$4/12</f>
        <v>3.8998702570848267</v>
      </c>
      <c r="F19" s="235">
        <f>D19/$H$4/12</f>
        <v>6.147799786788881</v>
      </c>
      <c r="G19" s="106"/>
      <c r="H19" s="80"/>
      <c r="I19" s="128" t="s">
        <v>142</v>
      </c>
      <c r="J19" s="129" t="s">
        <v>143</v>
      </c>
      <c r="K19" s="80"/>
      <c r="L19" s="80"/>
      <c r="M19" s="80"/>
      <c r="N19" s="80"/>
    </row>
    <row r="20" spans="1:14" ht="45">
      <c r="A20" s="229" t="s">
        <v>144</v>
      </c>
      <c r="B20" s="117">
        <v>1</v>
      </c>
      <c r="C20" s="130" t="s">
        <v>145</v>
      </c>
      <c r="D20" s="240">
        <v>566.7066880281558</v>
      </c>
      <c r="E20" s="234">
        <f>D20/$G$4/12</f>
        <v>0.1077225304189773</v>
      </c>
      <c r="F20" s="235">
        <f>D20/$H$4/12</f>
        <v>0.16981502098410517</v>
      </c>
      <c r="G20" s="80"/>
      <c r="H20" s="80"/>
      <c r="I20" s="82">
        <v>0.38</v>
      </c>
      <c r="J20" s="82" t="s">
        <v>131</v>
      </c>
      <c r="K20" s="80"/>
      <c r="L20" s="80"/>
      <c r="M20" s="80"/>
      <c r="N20" s="80"/>
    </row>
    <row r="21" spans="1:14" ht="45">
      <c r="A21" s="229" t="s">
        <v>146</v>
      </c>
      <c r="B21" s="104">
        <v>2</v>
      </c>
      <c r="C21" s="116" t="s">
        <v>138</v>
      </c>
      <c r="D21" s="240">
        <v>1342.1038463194313</v>
      </c>
      <c r="E21" s="234">
        <f>D21/$G$4/12</f>
        <v>0.2551140218824953</v>
      </c>
      <c r="F21" s="235">
        <f>D21/$H$4/12</f>
        <v>0.40216464291005366</v>
      </c>
      <c r="G21" s="106"/>
      <c r="H21" s="80"/>
      <c r="I21" s="128" t="s">
        <v>147</v>
      </c>
      <c r="J21" s="129" t="s">
        <v>148</v>
      </c>
      <c r="K21" s="80"/>
      <c r="L21" s="80"/>
      <c r="M21" s="80"/>
      <c r="N21" s="80"/>
    </row>
    <row r="22" spans="1:14" ht="30">
      <c r="A22" s="237" t="s">
        <v>213</v>
      </c>
      <c r="B22" s="120">
        <v>1</v>
      </c>
      <c r="C22" s="121" t="s">
        <v>149</v>
      </c>
      <c r="D22" s="240">
        <v>373.3353476499493</v>
      </c>
      <c r="E22" s="234">
        <f>D22/$G$4/12</f>
        <v>0.07096550860134378</v>
      </c>
      <c r="F22" s="235">
        <f>D22/$H$4/12</f>
        <v>0.11187083412739701</v>
      </c>
      <c r="G22" s="106"/>
      <c r="H22" s="80"/>
      <c r="I22" s="82">
        <v>1.82</v>
      </c>
      <c r="J22" s="82" t="s">
        <v>150</v>
      </c>
      <c r="K22" s="80"/>
      <c r="L22" s="80"/>
      <c r="M22" s="80"/>
      <c r="N22" s="80"/>
    </row>
    <row r="23" spans="1:14" ht="29.25" customHeight="1">
      <c r="A23" s="131" t="s">
        <v>151</v>
      </c>
      <c r="B23" s="132"/>
      <c r="C23" s="132"/>
      <c r="D23" s="133"/>
      <c r="E23" s="132"/>
      <c r="F23" s="134"/>
      <c r="G23" s="135">
        <f>SUM(D24:D34)</f>
        <v>8353.133492803574</v>
      </c>
      <c r="H23" s="136">
        <f>SUM(F24:F34)</f>
        <v>2.503036525471525</v>
      </c>
      <c r="I23" s="82"/>
      <c r="J23" s="82"/>
      <c r="K23" s="80"/>
      <c r="L23" s="80"/>
      <c r="M23" s="80"/>
      <c r="N23" s="80"/>
    </row>
    <row r="24" spans="1:14" ht="30" hidden="1">
      <c r="A24" s="263" t="s">
        <v>152</v>
      </c>
      <c r="B24" s="265" t="s">
        <v>153</v>
      </c>
      <c r="C24" s="266"/>
      <c r="D24" s="240"/>
      <c r="E24" s="234"/>
      <c r="F24" s="235">
        <f aca="true" t="shared" si="2" ref="F24:F34">D24/$H$4/12</f>
        <v>0</v>
      </c>
      <c r="G24" s="137"/>
      <c r="H24" s="138"/>
      <c r="I24" s="128">
        <v>72.08</v>
      </c>
      <c r="J24" s="129" t="s">
        <v>154</v>
      </c>
      <c r="K24" s="138"/>
      <c r="L24" s="138"/>
      <c r="M24" s="138"/>
      <c r="N24" s="138"/>
    </row>
    <row r="25" spans="1:14" ht="15.75" customHeight="1" hidden="1">
      <c r="A25" s="264"/>
      <c r="B25" s="104">
        <v>2</v>
      </c>
      <c r="C25" s="139" t="s">
        <v>155</v>
      </c>
      <c r="D25" s="240">
        <v>0</v>
      </c>
      <c r="E25" s="234">
        <f>D25/$G$4/12</f>
        <v>0</v>
      </c>
      <c r="F25" s="235">
        <f t="shared" si="2"/>
        <v>0</v>
      </c>
      <c r="G25" s="137"/>
      <c r="H25" s="138"/>
      <c r="I25" s="140"/>
      <c r="J25" s="82"/>
      <c r="K25" s="138"/>
      <c r="L25" s="138"/>
      <c r="M25" s="138"/>
      <c r="N25" s="138"/>
    </row>
    <row r="26" spans="1:14" ht="15">
      <c r="A26" s="264"/>
      <c r="B26" s="267" t="s">
        <v>214</v>
      </c>
      <c r="C26" s="268"/>
      <c r="D26" s="240"/>
      <c r="E26" s="234"/>
      <c r="F26" s="235">
        <f t="shared" si="2"/>
        <v>0</v>
      </c>
      <c r="G26" s="137"/>
      <c r="H26" s="138"/>
      <c r="I26" s="140">
        <v>0.16</v>
      </c>
      <c r="J26" s="82" t="s">
        <v>150</v>
      </c>
      <c r="K26" s="138"/>
      <c r="L26" s="138"/>
      <c r="M26" s="138"/>
      <c r="N26" s="138"/>
    </row>
    <row r="27" spans="1:14" ht="15.75" customHeight="1">
      <c r="A27" s="264"/>
      <c r="B27" s="104">
        <v>2</v>
      </c>
      <c r="C27" s="139" t="s">
        <v>155</v>
      </c>
      <c r="D27" s="240">
        <v>800.2900503052995</v>
      </c>
      <c r="E27" s="234">
        <f>D27/$G$4/12</f>
        <v>0.15212326077883584</v>
      </c>
      <c r="F27" s="235">
        <f t="shared" si="2"/>
        <v>0.23980883684085444</v>
      </c>
      <c r="G27" s="137"/>
      <c r="H27" s="138"/>
      <c r="I27" s="140"/>
      <c r="J27" s="82"/>
      <c r="K27" s="138"/>
      <c r="L27" s="138"/>
      <c r="M27" s="138"/>
      <c r="N27" s="138"/>
    </row>
    <row r="28" spans="1:14" ht="15">
      <c r="A28" s="264"/>
      <c r="B28" s="267" t="s">
        <v>156</v>
      </c>
      <c r="C28" s="268"/>
      <c r="D28" s="240"/>
      <c r="E28" s="234"/>
      <c r="F28" s="235">
        <f t="shared" si="2"/>
        <v>0</v>
      </c>
      <c r="G28" s="137"/>
      <c r="H28" s="138"/>
      <c r="I28" s="140"/>
      <c r="J28" s="82"/>
      <c r="K28" s="138"/>
      <c r="L28" s="138"/>
      <c r="M28" s="138"/>
      <c r="N28" s="138"/>
    </row>
    <row r="29" spans="1:14" ht="18" customHeight="1">
      <c r="A29" s="264"/>
      <c r="B29" s="104">
        <v>12</v>
      </c>
      <c r="C29" s="139" t="s">
        <v>155</v>
      </c>
      <c r="D29" s="240">
        <v>243.26269785664974</v>
      </c>
      <c r="E29" s="234">
        <f>D29/$G$4/12</f>
        <v>0.04624062839428409</v>
      </c>
      <c r="F29" s="235">
        <f t="shared" si="2"/>
        <v>0.07289425202464632</v>
      </c>
      <c r="G29" s="137"/>
      <c r="H29" s="138"/>
      <c r="I29" s="140"/>
      <c r="J29" s="82"/>
      <c r="K29" s="138"/>
      <c r="L29" s="138"/>
      <c r="M29" s="138"/>
      <c r="N29" s="138"/>
    </row>
    <row r="30" spans="1:14" ht="30">
      <c r="A30" s="264"/>
      <c r="B30" s="267" t="s">
        <v>157</v>
      </c>
      <c r="C30" s="268"/>
      <c r="D30" s="240"/>
      <c r="E30" s="234"/>
      <c r="F30" s="235">
        <f t="shared" si="2"/>
        <v>0</v>
      </c>
      <c r="G30" s="137"/>
      <c r="H30" s="138"/>
      <c r="I30" s="128" t="s">
        <v>158</v>
      </c>
      <c r="J30" s="129" t="s">
        <v>159</v>
      </c>
      <c r="K30" s="138"/>
      <c r="L30" s="138"/>
      <c r="M30" s="138"/>
      <c r="N30" s="138"/>
    </row>
    <row r="31" spans="1:14" ht="15.75" customHeight="1">
      <c r="A31" s="264"/>
      <c r="B31" s="104">
        <v>12</v>
      </c>
      <c r="C31" s="139" t="s">
        <v>138</v>
      </c>
      <c r="D31" s="240">
        <v>575.7567446416246</v>
      </c>
      <c r="E31" s="234">
        <f>D31/$G$4/12</f>
        <v>0.10944281186162268</v>
      </c>
      <c r="F31" s="235">
        <f t="shared" si="2"/>
        <v>0.17252689219753822</v>
      </c>
      <c r="G31" s="137"/>
      <c r="H31" s="138"/>
      <c r="I31" s="140"/>
      <c r="J31" s="82"/>
      <c r="K31" s="138"/>
      <c r="L31" s="138"/>
      <c r="M31" s="138"/>
      <c r="N31" s="138"/>
    </row>
    <row r="32" spans="1:14" ht="15">
      <c r="A32" s="242" t="s">
        <v>160</v>
      </c>
      <c r="B32" s="269" t="s">
        <v>161</v>
      </c>
      <c r="C32" s="270"/>
      <c r="D32" s="240">
        <v>4734.72</v>
      </c>
      <c r="E32" s="234">
        <v>0.9</v>
      </c>
      <c r="F32" s="235">
        <f t="shared" si="2"/>
        <v>1.4187702265372168</v>
      </c>
      <c r="G32" s="137"/>
      <c r="H32" s="138"/>
      <c r="I32" s="140">
        <v>0.97</v>
      </c>
      <c r="J32" s="82" t="s">
        <v>131</v>
      </c>
      <c r="K32" s="138"/>
      <c r="L32" s="138"/>
      <c r="M32" s="138"/>
      <c r="N32" s="138"/>
    </row>
    <row r="33" spans="1:14" ht="15">
      <c r="A33" s="224" t="s">
        <v>162</v>
      </c>
      <c r="B33" s="104">
        <v>1</v>
      </c>
      <c r="C33" s="139" t="s">
        <v>138</v>
      </c>
      <c r="D33" s="240">
        <v>946.944</v>
      </c>
      <c r="E33" s="234">
        <f>D33/$G$4/12</f>
        <v>0.18000000000000002</v>
      </c>
      <c r="F33" s="235">
        <f t="shared" si="2"/>
        <v>0.28375404530744336</v>
      </c>
      <c r="G33" s="137"/>
      <c r="H33" s="138"/>
      <c r="I33" s="259">
        <v>1.46</v>
      </c>
      <c r="J33" s="259" t="s">
        <v>131</v>
      </c>
      <c r="K33" s="138"/>
      <c r="L33" s="138"/>
      <c r="M33" s="138"/>
      <c r="N33" s="138"/>
    </row>
    <row r="34" spans="1:14" ht="15">
      <c r="A34" s="224" t="s">
        <v>163</v>
      </c>
      <c r="B34" s="120">
        <v>1</v>
      </c>
      <c r="C34" s="243" t="s">
        <v>138</v>
      </c>
      <c r="D34" s="240">
        <v>1052.16</v>
      </c>
      <c r="E34" s="234">
        <f>D34/$G$4/12</f>
        <v>0.20000000000000004</v>
      </c>
      <c r="F34" s="235">
        <f t="shared" si="2"/>
        <v>0.31528227256382596</v>
      </c>
      <c r="G34" s="137"/>
      <c r="H34" s="138"/>
      <c r="I34" s="259"/>
      <c r="J34" s="259"/>
      <c r="K34" s="138"/>
      <c r="L34" s="138"/>
      <c r="M34" s="138"/>
      <c r="N34" s="138"/>
    </row>
    <row r="35" spans="1:14" ht="15">
      <c r="A35" s="141" t="s">
        <v>215</v>
      </c>
      <c r="B35" s="142"/>
      <c r="C35" s="142"/>
      <c r="D35" s="251">
        <f>SUM(D7:D34)</f>
        <v>84339.38594817136</v>
      </c>
      <c r="E35" s="143">
        <f>SUM(E7:E34)</f>
        <v>16.031665516303864</v>
      </c>
      <c r="F35" s="143">
        <f>SUM(F7:F34)</f>
        <v>25.272499684817028</v>
      </c>
      <c r="G35" s="144"/>
      <c r="H35" s="145"/>
      <c r="I35" s="82"/>
      <c r="J35" s="82"/>
      <c r="K35" s="80"/>
      <c r="L35" s="80"/>
      <c r="M35" s="80"/>
      <c r="N35" s="80"/>
    </row>
    <row r="36" spans="1:14" ht="15">
      <c r="A36" s="244" t="s">
        <v>216</v>
      </c>
      <c r="B36" s="245"/>
      <c r="C36" s="245"/>
      <c r="D36" s="252">
        <f>D35*0.1</f>
        <v>8433.938594817137</v>
      </c>
      <c r="E36" s="246">
        <f>D36/12/'Приложение 1'!B26</f>
        <v>1.6031665516303863</v>
      </c>
      <c r="F36" s="246">
        <f>F35*0.1</f>
        <v>2.527249968481703</v>
      </c>
      <c r="G36" s="212"/>
      <c r="H36" s="213"/>
      <c r="I36" s="82"/>
      <c r="J36" s="82"/>
      <c r="K36" s="80"/>
      <c r="L36" s="80"/>
      <c r="M36" s="80"/>
      <c r="N36" s="80"/>
    </row>
    <row r="37" spans="1:14" ht="15">
      <c r="A37" s="141" t="s">
        <v>217</v>
      </c>
      <c r="B37" s="142"/>
      <c r="C37" s="142"/>
      <c r="D37" s="253">
        <f>D35+D36</f>
        <v>92773.3245429885</v>
      </c>
      <c r="E37" s="145">
        <f>D37/$G$4/12</f>
        <v>17.63483206793425</v>
      </c>
      <c r="F37" s="214">
        <f>F35+F36</f>
        <v>27.799749653298733</v>
      </c>
      <c r="G37" s="215">
        <f>G6+G8+G17+G23+G35+D36</f>
        <v>92773.32454298851</v>
      </c>
      <c r="H37" s="145"/>
      <c r="I37" s="82"/>
      <c r="J37" s="82"/>
      <c r="K37" s="80"/>
      <c r="L37" s="80"/>
      <c r="M37" s="80"/>
      <c r="N37" s="80"/>
    </row>
    <row r="38" spans="1:14" ht="15">
      <c r="A38" s="148"/>
      <c r="B38" s="149"/>
      <c r="C38" s="149"/>
      <c r="D38" s="216"/>
      <c r="E38" s="247"/>
      <c r="F38" s="150"/>
      <c r="G38" s="146"/>
      <c r="H38" s="146"/>
      <c r="I38" s="90"/>
      <c r="J38" s="82"/>
      <c r="K38" s="147"/>
      <c r="L38" s="147"/>
      <c r="M38" s="147"/>
      <c r="N38" s="147"/>
    </row>
    <row r="39" spans="1:14" ht="15.75" customHeight="1" hidden="1">
      <c r="A39" s="151" t="s">
        <v>165</v>
      </c>
      <c r="B39" s="152">
        <f>G4-C39</f>
        <v>0</v>
      </c>
      <c r="C39" s="151">
        <v>438.4</v>
      </c>
      <c r="D39" s="215">
        <v>107279.877</v>
      </c>
      <c r="E39" s="248">
        <f>D39/C39/12</f>
        <v>20.392312385948905</v>
      </c>
      <c r="F39" s="217"/>
      <c r="G39" s="218" t="s">
        <v>166</v>
      </c>
      <c r="H39" s="153">
        <f>E37/E39</f>
        <v>0.8647784387652543</v>
      </c>
      <c r="I39" s="82"/>
      <c r="J39" s="82"/>
      <c r="K39" s="80" t="s">
        <v>166</v>
      </c>
      <c r="L39" s="80"/>
      <c r="M39" s="80"/>
      <c r="N39" s="80"/>
    </row>
    <row r="40" spans="1:14" ht="15.75" customHeight="1" hidden="1">
      <c r="A40" s="80"/>
      <c r="B40" s="80"/>
      <c r="C40" s="80"/>
      <c r="D40" s="249">
        <f>D39/1.18</f>
        <v>90915.15</v>
      </c>
      <c r="E40" s="250">
        <f>E39/1.18</f>
        <v>17.281620666058394</v>
      </c>
      <c r="F40" s="154"/>
      <c r="G40" s="219" t="s">
        <v>167</v>
      </c>
      <c r="H40" s="155">
        <f>E37/E40</f>
        <v>1.020438557743</v>
      </c>
      <c r="I40" s="82"/>
      <c r="J40" s="82"/>
      <c r="K40" s="80"/>
      <c r="L40" s="80"/>
      <c r="M40" s="80"/>
      <c r="N40" s="80"/>
    </row>
    <row r="41" spans="1:14" ht="15.75" customHeight="1" hidden="1">
      <c r="A41" s="80"/>
      <c r="B41" s="80"/>
      <c r="C41" s="80"/>
      <c r="D41" s="247"/>
      <c r="E41" s="247"/>
      <c r="F41" s="156"/>
      <c r="G41" s="105"/>
      <c r="H41" s="157"/>
      <c r="I41" s="82"/>
      <c r="J41" s="82"/>
      <c r="K41" s="80" t="s">
        <v>168</v>
      </c>
      <c r="L41" s="80"/>
      <c r="M41" s="80"/>
      <c r="N41" s="80"/>
    </row>
    <row r="42" spans="1:14" ht="15" customHeight="1" hidden="1">
      <c r="A42" s="80"/>
      <c r="B42" s="80"/>
      <c r="C42" s="80"/>
      <c r="D42" s="158">
        <f>E42*G4*12</f>
        <v>90906.624</v>
      </c>
      <c r="E42" s="158">
        <v>17.28</v>
      </c>
      <c r="F42" s="158"/>
      <c r="G42" s="158" t="s">
        <v>168</v>
      </c>
      <c r="H42" s="159">
        <f>E37/E42</f>
        <v>1.0205342631906396</v>
      </c>
      <c r="I42" s="82"/>
      <c r="J42" s="82"/>
      <c r="K42" s="80" t="s">
        <v>170</v>
      </c>
      <c r="L42" s="80"/>
      <c r="M42" s="80"/>
      <c r="N42" s="80"/>
    </row>
    <row r="43" spans="1:14" ht="15" customHeight="1" hidden="1">
      <c r="A43" s="80"/>
      <c r="B43" s="80"/>
      <c r="C43" s="80"/>
      <c r="D43" s="160">
        <f>D37-D42</f>
        <v>1866.700542988503</v>
      </c>
      <c r="E43" s="160">
        <f>E37-E42</f>
        <v>0.35483206793425026</v>
      </c>
      <c r="F43" s="161"/>
      <c r="G43" s="161" t="s">
        <v>169</v>
      </c>
      <c r="H43" s="80"/>
      <c r="I43" s="82"/>
      <c r="J43" s="82"/>
      <c r="K43" s="80"/>
      <c r="L43" s="80"/>
      <c r="M43" s="80"/>
      <c r="N43" s="80"/>
    </row>
    <row r="44" spans="1:14" ht="15" customHeight="1" hidden="1">
      <c r="A44" s="80"/>
      <c r="B44" s="80"/>
      <c r="C44" s="80"/>
      <c r="D44" s="80"/>
      <c r="E44" s="80"/>
      <c r="F44" s="80"/>
      <c r="G44" s="80"/>
      <c r="H44" s="80"/>
      <c r="I44" s="82"/>
      <c r="J44" s="82"/>
      <c r="K44" s="80"/>
      <c r="L44" s="80"/>
      <c r="M44" s="80"/>
      <c r="N44" s="80"/>
    </row>
    <row r="45" spans="1:14" ht="15">
      <c r="A45" s="80"/>
      <c r="B45" s="80"/>
      <c r="C45" s="80"/>
      <c r="D45" s="80"/>
      <c r="E45" s="80"/>
      <c r="F45" s="80"/>
      <c r="G45" s="80"/>
      <c r="H45" s="80"/>
      <c r="I45" s="82"/>
      <c r="J45" s="82"/>
      <c r="K45" s="80"/>
      <c r="L45" s="80"/>
      <c r="M45" s="80"/>
      <c r="N45" s="80"/>
    </row>
    <row r="46" spans="1:14" ht="15">
      <c r="A46" s="80"/>
      <c r="B46" s="80"/>
      <c r="C46" s="80"/>
      <c r="D46" s="80"/>
      <c r="E46" s="80"/>
      <c r="F46" s="80"/>
      <c r="G46" s="80"/>
      <c r="H46" s="80"/>
      <c r="I46" s="82"/>
      <c r="J46" s="82"/>
      <c r="K46" s="80"/>
      <c r="L46" s="80"/>
      <c r="M46" s="80"/>
      <c r="N46" s="80"/>
    </row>
    <row r="47" spans="1:14" ht="15">
      <c r="A47" s="80"/>
      <c r="B47" s="80"/>
      <c r="C47" s="80"/>
      <c r="D47" s="80"/>
      <c r="E47" s="80"/>
      <c r="F47" s="80"/>
      <c r="G47" s="80"/>
      <c r="H47" s="80"/>
      <c r="I47" s="82"/>
      <c r="J47" s="82"/>
      <c r="K47" s="80"/>
      <c r="L47" s="80"/>
      <c r="M47" s="80"/>
      <c r="N47" s="80"/>
    </row>
    <row r="48" spans="1:14" ht="15">
      <c r="A48" s="80"/>
      <c r="B48" s="80"/>
      <c r="C48" s="80"/>
      <c r="D48" s="80"/>
      <c r="E48" s="80"/>
      <c r="F48" s="80"/>
      <c r="G48" s="80"/>
      <c r="H48" s="80"/>
      <c r="I48" s="82"/>
      <c r="J48" s="82"/>
      <c r="K48" s="80"/>
      <c r="L48" s="80"/>
      <c r="M48" s="80"/>
      <c r="N48" s="80"/>
    </row>
    <row r="49" spans="1:14" ht="15">
      <c r="A49" s="80"/>
      <c r="B49" s="80"/>
      <c r="C49" s="80"/>
      <c r="D49" s="80"/>
      <c r="E49" s="80"/>
      <c r="F49" s="80"/>
      <c r="G49" s="80"/>
      <c r="H49" s="80"/>
      <c r="I49" s="82"/>
      <c r="J49" s="82"/>
      <c r="K49" s="80"/>
      <c r="L49" s="80"/>
      <c r="M49" s="80"/>
      <c r="N49" s="80"/>
    </row>
    <row r="50" spans="1:14" ht="15">
      <c r="A50" s="80"/>
      <c r="B50" s="80"/>
      <c r="C50" s="80"/>
      <c r="D50" s="80"/>
      <c r="E50" s="80"/>
      <c r="F50" s="80"/>
      <c r="G50" s="80"/>
      <c r="H50" s="80"/>
      <c r="I50" s="82"/>
      <c r="J50" s="82"/>
      <c r="K50" s="80"/>
      <c r="L50" s="80"/>
      <c r="M50" s="80"/>
      <c r="N50" s="80"/>
    </row>
    <row r="51" spans="1:14" ht="15">
      <c r="A51" s="80"/>
      <c r="B51" s="80"/>
      <c r="C51" s="80"/>
      <c r="D51" s="80"/>
      <c r="E51" s="80"/>
      <c r="F51" s="80"/>
      <c r="G51" s="80"/>
      <c r="H51" s="80"/>
      <c r="I51" s="82"/>
      <c r="J51" s="82"/>
      <c r="K51" s="80"/>
      <c r="L51" s="80"/>
      <c r="M51" s="80"/>
      <c r="N51" s="80"/>
    </row>
    <row r="52" spans="1:14" ht="15">
      <c r="A52" s="80"/>
      <c r="B52" s="80"/>
      <c r="C52" s="80"/>
      <c r="D52" s="80"/>
      <c r="E52" s="80"/>
      <c r="F52" s="80"/>
      <c r="G52" s="80"/>
      <c r="H52" s="80"/>
      <c r="I52" s="82"/>
      <c r="J52" s="82"/>
      <c r="K52" s="80"/>
      <c r="L52" s="80"/>
      <c r="M52" s="80"/>
      <c r="N52" s="80"/>
    </row>
    <row r="53" spans="1:14" ht="15">
      <c r="A53" s="80"/>
      <c r="B53" s="80"/>
      <c r="C53" s="80"/>
      <c r="D53" s="80"/>
      <c r="E53" s="80"/>
      <c r="F53" s="80"/>
      <c r="G53" s="80"/>
      <c r="H53" s="80"/>
      <c r="I53" s="82"/>
      <c r="J53" s="82"/>
      <c r="K53" s="80"/>
      <c r="L53" s="80"/>
      <c r="M53" s="80"/>
      <c r="N53" s="80"/>
    </row>
    <row r="54" spans="1:14" ht="15">
      <c r="A54" s="80"/>
      <c r="B54" s="80"/>
      <c r="C54" s="80"/>
      <c r="D54" s="80"/>
      <c r="E54" s="80"/>
      <c r="F54" s="80"/>
      <c r="G54" s="80"/>
      <c r="H54" s="80"/>
      <c r="I54" s="82"/>
      <c r="J54" s="82"/>
      <c r="K54" s="80"/>
      <c r="L54" s="80"/>
      <c r="M54" s="80"/>
      <c r="N54" s="80"/>
    </row>
    <row r="55" spans="1:14" ht="15">
      <c r="A55" s="80"/>
      <c r="B55" s="80"/>
      <c r="C55" s="80"/>
      <c r="D55" s="80"/>
      <c r="E55" s="80"/>
      <c r="F55" s="80"/>
      <c r="G55" s="80"/>
      <c r="H55" s="80"/>
      <c r="I55" s="82"/>
      <c r="J55" s="82"/>
      <c r="K55" s="80"/>
      <c r="L55" s="80"/>
      <c r="M55" s="80"/>
      <c r="N55" s="80"/>
    </row>
    <row r="56" spans="1:14" ht="15">
      <c r="A56" s="80"/>
      <c r="B56" s="80"/>
      <c r="C56" s="80"/>
      <c r="D56" s="80"/>
      <c r="E56" s="80"/>
      <c r="F56" s="80"/>
      <c r="G56" s="80"/>
      <c r="H56" s="80"/>
      <c r="I56" s="82"/>
      <c r="J56" s="82"/>
      <c r="K56" s="80"/>
      <c r="L56" s="80"/>
      <c r="M56" s="80"/>
      <c r="N56" s="80"/>
    </row>
    <row r="57" spans="1:14" ht="15">
      <c r="A57" s="80"/>
      <c r="B57" s="80"/>
      <c r="C57" s="80"/>
      <c r="D57" s="80"/>
      <c r="E57" s="80"/>
      <c r="F57" s="80"/>
      <c r="G57" s="80"/>
      <c r="H57" s="80"/>
      <c r="I57" s="82"/>
      <c r="J57" s="82"/>
      <c r="K57" s="80"/>
      <c r="L57" s="80"/>
      <c r="M57" s="80"/>
      <c r="N57" s="80"/>
    </row>
    <row r="58" spans="1:14" ht="15">
      <c r="A58" s="80"/>
      <c r="B58" s="80"/>
      <c r="C58" s="80"/>
      <c r="D58" s="80"/>
      <c r="E58" s="80"/>
      <c r="F58" s="80"/>
      <c r="G58" s="80"/>
      <c r="H58" s="80"/>
      <c r="I58" s="82"/>
      <c r="J58" s="82"/>
      <c r="K58" s="80"/>
      <c r="L58" s="80"/>
      <c r="M58" s="80"/>
      <c r="N58" s="80"/>
    </row>
    <row r="59" spans="1:14" ht="15">
      <c r="A59" s="80"/>
      <c r="B59" s="80"/>
      <c r="C59" s="80"/>
      <c r="D59" s="80"/>
      <c r="E59" s="80"/>
      <c r="F59" s="80"/>
      <c r="G59" s="80"/>
      <c r="H59" s="80"/>
      <c r="I59" s="82"/>
      <c r="J59" s="82"/>
      <c r="K59" s="80"/>
      <c r="L59" s="80"/>
      <c r="M59" s="80"/>
      <c r="N59" s="80"/>
    </row>
    <row r="60" spans="1:14" ht="15">
      <c r="A60" s="80"/>
      <c r="B60" s="80"/>
      <c r="C60" s="80"/>
      <c r="D60" s="80"/>
      <c r="E60" s="80"/>
      <c r="F60" s="80"/>
      <c r="G60" s="80"/>
      <c r="H60" s="80"/>
      <c r="I60" s="82"/>
      <c r="J60" s="82"/>
      <c r="K60" s="80"/>
      <c r="L60" s="80"/>
      <c r="M60" s="80"/>
      <c r="N60" s="80"/>
    </row>
    <row r="61" spans="1:14" ht="15">
      <c r="A61" s="80"/>
      <c r="B61" s="80"/>
      <c r="C61" s="80"/>
      <c r="D61" s="80"/>
      <c r="E61" s="80"/>
      <c r="F61" s="80"/>
      <c r="G61" s="80"/>
      <c r="H61" s="80"/>
      <c r="I61" s="82"/>
      <c r="J61" s="82"/>
      <c r="K61" s="80"/>
      <c r="L61" s="80"/>
      <c r="M61" s="80"/>
      <c r="N61" s="80"/>
    </row>
    <row r="62" spans="1:14" ht="15">
      <c r="A62" s="80"/>
      <c r="B62" s="80"/>
      <c r="C62" s="80"/>
      <c r="D62" s="80"/>
      <c r="E62" s="80"/>
      <c r="F62" s="80"/>
      <c r="G62" s="80"/>
      <c r="H62" s="80"/>
      <c r="I62" s="82"/>
      <c r="J62" s="82"/>
      <c r="K62" s="80"/>
      <c r="L62" s="80"/>
      <c r="M62" s="80"/>
      <c r="N62" s="80"/>
    </row>
    <row r="63" spans="1:14" ht="15">
      <c r="A63" s="80"/>
      <c r="B63" s="80"/>
      <c r="C63" s="80"/>
      <c r="D63" s="80"/>
      <c r="E63" s="80"/>
      <c r="F63" s="80"/>
      <c r="G63" s="80"/>
      <c r="H63" s="80"/>
      <c r="I63" s="82"/>
      <c r="J63" s="82"/>
      <c r="K63" s="80"/>
      <c r="L63" s="80"/>
      <c r="M63" s="80"/>
      <c r="N63" s="80"/>
    </row>
    <row r="64" spans="1:14" ht="15">
      <c r="A64" s="80"/>
      <c r="B64" s="80"/>
      <c r="C64" s="80"/>
      <c r="D64" s="80"/>
      <c r="E64" s="80"/>
      <c r="F64" s="80"/>
      <c r="G64" s="80"/>
      <c r="H64" s="80"/>
      <c r="I64" s="82"/>
      <c r="J64" s="82"/>
      <c r="K64" s="80"/>
      <c r="L64" s="80"/>
      <c r="M64" s="80"/>
      <c r="N64" s="80"/>
    </row>
    <row r="65" spans="1:14" ht="15">
      <c r="A65" s="80"/>
      <c r="B65" s="80"/>
      <c r="C65" s="80"/>
      <c r="D65" s="80"/>
      <c r="E65" s="80"/>
      <c r="F65" s="80"/>
      <c r="G65" s="80"/>
      <c r="H65" s="80"/>
      <c r="I65" s="82"/>
      <c r="J65" s="82"/>
      <c r="K65" s="80"/>
      <c r="L65" s="80"/>
      <c r="M65" s="80"/>
      <c r="N65" s="80"/>
    </row>
    <row r="66" spans="1:14" ht="15">
      <c r="A66" s="80"/>
      <c r="B66" s="80"/>
      <c r="C66" s="80"/>
      <c r="D66" s="80"/>
      <c r="E66" s="80"/>
      <c r="F66" s="80"/>
      <c r="G66" s="80"/>
      <c r="H66" s="80"/>
      <c r="I66" s="82"/>
      <c r="J66" s="82"/>
      <c r="K66" s="80"/>
      <c r="L66" s="80"/>
      <c r="M66" s="80"/>
      <c r="N66" s="80"/>
    </row>
    <row r="67" spans="1:14" ht="15">
      <c r="A67" s="80"/>
      <c r="B67" s="80"/>
      <c r="C67" s="80"/>
      <c r="D67" s="80"/>
      <c r="E67" s="80"/>
      <c r="F67" s="80"/>
      <c r="G67" s="80"/>
      <c r="H67" s="80"/>
      <c r="I67" s="82"/>
      <c r="J67" s="82"/>
      <c r="K67" s="80"/>
      <c r="L67" s="80"/>
      <c r="M67" s="80"/>
      <c r="N67" s="80"/>
    </row>
    <row r="68" spans="1:14" ht="15">
      <c r="A68" s="80"/>
      <c r="B68" s="80"/>
      <c r="C68" s="80"/>
      <c r="D68" s="80"/>
      <c r="E68" s="80"/>
      <c r="F68" s="80"/>
      <c r="G68" s="80"/>
      <c r="H68" s="80"/>
      <c r="I68" s="82"/>
      <c r="J68" s="82"/>
      <c r="K68" s="80"/>
      <c r="L68" s="80"/>
      <c r="M68" s="80"/>
      <c r="N68" s="80"/>
    </row>
    <row r="69" spans="1:14" ht="15">
      <c r="A69" s="80"/>
      <c r="B69" s="80"/>
      <c r="C69" s="80"/>
      <c r="D69" s="80"/>
      <c r="E69" s="80"/>
      <c r="F69" s="80"/>
      <c r="G69" s="80"/>
      <c r="H69" s="80"/>
      <c r="I69" s="82"/>
      <c r="J69" s="82"/>
      <c r="K69" s="80"/>
      <c r="L69" s="80"/>
      <c r="M69" s="80"/>
      <c r="N69" s="80"/>
    </row>
    <row r="70" spans="1:14" ht="15">
      <c r="A70" s="80"/>
      <c r="B70" s="80"/>
      <c r="C70" s="80"/>
      <c r="D70" s="80"/>
      <c r="E70" s="80"/>
      <c r="F70" s="80"/>
      <c r="G70" s="80"/>
      <c r="H70" s="80"/>
      <c r="I70" s="82"/>
      <c r="J70" s="82"/>
      <c r="K70" s="80"/>
      <c r="L70" s="80"/>
      <c r="M70" s="80"/>
      <c r="N70" s="80"/>
    </row>
    <row r="71" spans="1:14" ht="15">
      <c r="A71" s="80"/>
      <c r="B71" s="80"/>
      <c r="C71" s="80"/>
      <c r="D71" s="80"/>
      <c r="E71" s="80"/>
      <c r="F71" s="80"/>
      <c r="G71" s="80"/>
      <c r="H71" s="80"/>
      <c r="I71" s="82"/>
      <c r="J71" s="82"/>
      <c r="K71" s="80"/>
      <c r="L71" s="80"/>
      <c r="M71" s="80"/>
      <c r="N71" s="80"/>
    </row>
    <row r="72" spans="1:14" ht="15">
      <c r="A72" s="80"/>
      <c r="B72" s="80"/>
      <c r="C72" s="80"/>
      <c r="D72" s="80"/>
      <c r="E72" s="80"/>
      <c r="F72" s="80"/>
      <c r="G72" s="80"/>
      <c r="H72" s="80"/>
      <c r="I72" s="82"/>
      <c r="J72" s="82"/>
      <c r="K72" s="80"/>
      <c r="L72" s="80"/>
      <c r="M72" s="80"/>
      <c r="N72" s="80"/>
    </row>
    <row r="73" spans="1:14" ht="15">
      <c r="A73" s="80"/>
      <c r="B73" s="80"/>
      <c r="C73" s="80"/>
      <c r="D73" s="80"/>
      <c r="E73" s="80"/>
      <c r="F73" s="80"/>
      <c r="G73" s="80"/>
      <c r="H73" s="80"/>
      <c r="I73" s="82"/>
      <c r="J73" s="82"/>
      <c r="K73" s="80"/>
      <c r="L73" s="80"/>
      <c r="M73" s="80"/>
      <c r="N73" s="80"/>
    </row>
    <row r="74" spans="1:14" ht="15">
      <c r="A74" s="80"/>
      <c r="B74" s="80"/>
      <c r="C74" s="80"/>
      <c r="D74" s="80"/>
      <c r="E74" s="80"/>
      <c r="F74" s="80"/>
      <c r="G74" s="80"/>
      <c r="H74" s="80"/>
      <c r="I74" s="82"/>
      <c r="J74" s="82"/>
      <c r="K74" s="80"/>
      <c r="L74" s="80"/>
      <c r="M74" s="80"/>
      <c r="N74" s="80"/>
    </row>
    <row r="75" spans="1:14" ht="15">
      <c r="A75" s="80"/>
      <c r="B75" s="80"/>
      <c r="C75" s="80"/>
      <c r="D75" s="80"/>
      <c r="E75" s="80"/>
      <c r="F75" s="80"/>
      <c r="G75" s="80"/>
      <c r="H75" s="80"/>
      <c r="I75" s="82"/>
      <c r="J75" s="82"/>
      <c r="K75" s="80"/>
      <c r="L75" s="80"/>
      <c r="M75" s="80"/>
      <c r="N75" s="80"/>
    </row>
    <row r="76" spans="1:14" ht="15">
      <c r="A76" s="80"/>
      <c r="B76" s="80"/>
      <c r="C76" s="80"/>
      <c r="D76" s="80"/>
      <c r="E76" s="80"/>
      <c r="F76" s="80"/>
      <c r="G76" s="80"/>
      <c r="H76" s="80"/>
      <c r="I76" s="82"/>
      <c r="J76" s="82"/>
      <c r="K76" s="80"/>
      <c r="L76" s="80"/>
      <c r="M76" s="80"/>
      <c r="N76" s="80"/>
    </row>
    <row r="77" spans="1:14" ht="15">
      <c r="A77" s="80"/>
      <c r="B77" s="80"/>
      <c r="C77" s="80"/>
      <c r="D77" s="80"/>
      <c r="E77" s="80"/>
      <c r="F77" s="80"/>
      <c r="G77" s="80"/>
      <c r="H77" s="80"/>
      <c r="I77" s="82"/>
      <c r="J77" s="82"/>
      <c r="K77" s="80"/>
      <c r="L77" s="80"/>
      <c r="M77" s="80"/>
      <c r="N77" s="80"/>
    </row>
  </sheetData>
  <sheetProtection/>
  <mergeCells count="12">
    <mergeCell ref="D1:E1"/>
    <mergeCell ref="A2:E2"/>
    <mergeCell ref="J33:J34"/>
    <mergeCell ref="A3:E3"/>
    <mergeCell ref="B5:C5"/>
    <mergeCell ref="A24:A31"/>
    <mergeCell ref="B24:C24"/>
    <mergeCell ref="B26:C26"/>
    <mergeCell ref="B28:C28"/>
    <mergeCell ref="B30:C30"/>
    <mergeCell ref="B32:C32"/>
    <mergeCell ref="I33:I3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8">
      <selection activeCell="B11" sqref="B11:C1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 customHeight="1">
      <c r="A1" s="162"/>
      <c r="B1" s="162"/>
      <c r="C1" s="80"/>
      <c r="D1" s="257" t="s">
        <v>171</v>
      </c>
      <c r="E1" s="257"/>
    </row>
    <row r="2" spans="1:5" ht="15.75">
      <c r="A2" s="162"/>
      <c r="B2" s="162"/>
      <c r="C2" s="282" t="s">
        <v>1</v>
      </c>
      <c r="D2" s="282"/>
      <c r="E2" s="163"/>
    </row>
    <row r="3" spans="1:5" ht="15.75" customHeight="1">
      <c r="A3" s="162"/>
      <c r="B3" s="162"/>
      <c r="C3" s="283" t="s">
        <v>2</v>
      </c>
      <c r="D3" s="283"/>
      <c r="E3" s="283"/>
    </row>
    <row r="4" spans="1:5" ht="15.75">
      <c r="A4" s="162"/>
      <c r="B4" s="162"/>
      <c r="C4" s="83"/>
      <c r="D4" s="84" t="s">
        <v>3</v>
      </c>
      <c r="E4" s="162"/>
    </row>
    <row r="5" spans="1:5" ht="15.75">
      <c r="A5" s="162"/>
      <c r="B5" s="162"/>
      <c r="C5" s="85" t="s">
        <v>121</v>
      </c>
      <c r="D5" s="84"/>
      <c r="E5" s="162"/>
    </row>
    <row r="6" spans="1:5" ht="12.75">
      <c r="A6" s="162"/>
      <c r="B6" s="162"/>
      <c r="C6" s="10" t="s">
        <v>4</v>
      </c>
      <c r="D6" s="86"/>
      <c r="E6" s="162"/>
    </row>
    <row r="7" spans="1:5" ht="12.75">
      <c r="A7" s="162"/>
      <c r="B7" s="162"/>
      <c r="C7" s="11" t="s">
        <v>119</v>
      </c>
      <c r="D7" s="87"/>
      <c r="E7" s="162"/>
    </row>
    <row r="8" spans="1:5" ht="16.5">
      <c r="A8" s="284" t="s">
        <v>122</v>
      </c>
      <c r="B8" s="284"/>
      <c r="C8" s="284"/>
      <c r="D8" s="284"/>
      <c r="E8" s="284"/>
    </row>
    <row r="9" spans="1:8" ht="16.5" customHeight="1">
      <c r="A9" s="273" t="s">
        <v>172</v>
      </c>
      <c r="B9" s="273"/>
      <c r="C9" s="273"/>
      <c r="D9" s="273"/>
      <c r="E9" s="273"/>
      <c r="G9" s="91">
        <v>278.1</v>
      </c>
      <c r="H9" s="92">
        <v>438.4</v>
      </c>
    </row>
    <row r="10" spans="1:5" ht="16.5">
      <c r="A10" s="164"/>
      <c r="B10" s="164"/>
      <c r="C10" s="164" t="s">
        <v>192</v>
      </c>
      <c r="D10" s="164"/>
      <c r="E10" s="164"/>
    </row>
    <row r="11" spans="1:5" ht="94.5" customHeight="1">
      <c r="A11" s="165"/>
      <c r="B11" s="274" t="s">
        <v>123</v>
      </c>
      <c r="C11" s="275"/>
      <c r="D11" s="166" t="s">
        <v>173</v>
      </c>
      <c r="E11" s="166" t="s">
        <v>174</v>
      </c>
    </row>
    <row r="12" spans="1:5" ht="15.75" customHeight="1">
      <c r="A12" s="276" t="s">
        <v>175</v>
      </c>
      <c r="B12" s="277"/>
      <c r="C12" s="277"/>
      <c r="D12" s="277"/>
      <c r="E12" s="278"/>
    </row>
    <row r="13" spans="1:5" ht="47.25">
      <c r="A13" s="113" t="s">
        <v>176</v>
      </c>
      <c r="B13" s="167">
        <v>1</v>
      </c>
      <c r="C13" s="168" t="s">
        <v>130</v>
      </c>
      <c r="D13" s="220">
        <v>3386.460233187412</v>
      </c>
      <c r="E13" s="170">
        <f>D13/12/$H$9</f>
        <v>0.643715828996999</v>
      </c>
    </row>
    <row r="14" spans="1:5" ht="47.25">
      <c r="A14" s="103" t="s">
        <v>177</v>
      </c>
      <c r="B14" s="171">
        <v>12</v>
      </c>
      <c r="C14" s="172" t="s">
        <v>138</v>
      </c>
      <c r="D14" s="173">
        <v>0</v>
      </c>
      <c r="E14" s="174">
        <f>D14/12/$H$9</f>
        <v>0</v>
      </c>
    </row>
    <row r="15" spans="1:5" ht="31.5">
      <c r="A15" s="103" t="s">
        <v>178</v>
      </c>
      <c r="B15" s="171">
        <v>2</v>
      </c>
      <c r="C15" s="172" t="s">
        <v>138</v>
      </c>
      <c r="D15" s="173">
        <v>0</v>
      </c>
      <c r="E15" s="174">
        <f>D15/12/$H$9</f>
        <v>0</v>
      </c>
    </row>
    <row r="16" spans="1:5" ht="31.5">
      <c r="A16" s="103" t="s">
        <v>179</v>
      </c>
      <c r="B16" s="171">
        <v>1</v>
      </c>
      <c r="C16" s="172" t="s">
        <v>138</v>
      </c>
      <c r="D16" s="175">
        <v>0</v>
      </c>
      <c r="E16" s="176">
        <f>D16/12/$H$9</f>
        <v>0</v>
      </c>
    </row>
    <row r="17" spans="1:5" ht="15.75" customHeight="1">
      <c r="A17" s="279" t="s">
        <v>132</v>
      </c>
      <c r="B17" s="280"/>
      <c r="C17" s="280"/>
      <c r="D17" s="280"/>
      <c r="E17" s="281"/>
    </row>
    <row r="18" spans="1:5" ht="15.75">
      <c r="A18" s="113" t="s">
        <v>180</v>
      </c>
      <c r="B18" s="167">
        <v>4</v>
      </c>
      <c r="C18" s="168" t="s">
        <v>138</v>
      </c>
      <c r="D18" s="169">
        <v>0</v>
      </c>
      <c r="E18" s="174">
        <f>D18/12/$H$9</f>
        <v>0</v>
      </c>
    </row>
    <row r="19" spans="1:5" ht="15.75">
      <c r="A19" s="103" t="s">
        <v>181</v>
      </c>
      <c r="B19" s="177"/>
      <c r="C19" s="172" t="s">
        <v>130</v>
      </c>
      <c r="D19" s="173">
        <v>0</v>
      </c>
      <c r="E19" s="174">
        <f>D19/12/$H$9</f>
        <v>0</v>
      </c>
    </row>
    <row r="20" spans="1:5" ht="31.5">
      <c r="A20" s="119" t="s">
        <v>182</v>
      </c>
      <c r="B20" s="178">
        <v>1</v>
      </c>
      <c r="C20" s="179" t="s">
        <v>183</v>
      </c>
      <c r="D20" s="184">
        <v>2108.3495109003043</v>
      </c>
      <c r="E20" s="174">
        <f>D20/12/$H$9</f>
        <v>0.400765950216755</v>
      </c>
    </row>
    <row r="21" spans="1:5" ht="15.75" customHeight="1">
      <c r="A21" s="292" t="s">
        <v>184</v>
      </c>
      <c r="B21" s="293"/>
      <c r="C21" s="293"/>
      <c r="D21" s="294"/>
      <c r="E21" s="295"/>
    </row>
    <row r="22" spans="1:5" ht="94.5" customHeight="1">
      <c r="A22" s="180" t="s">
        <v>185</v>
      </c>
      <c r="B22" s="296" t="s">
        <v>186</v>
      </c>
      <c r="C22" s="297"/>
      <c r="D22" s="221">
        <v>0</v>
      </c>
      <c r="E22" s="174">
        <f>D22/12/$H$9</f>
        <v>0</v>
      </c>
    </row>
    <row r="23" spans="1:10" ht="15.75" customHeight="1">
      <c r="A23" s="183" t="s">
        <v>187</v>
      </c>
      <c r="B23" s="298" t="s">
        <v>183</v>
      </c>
      <c r="C23" s="299"/>
      <c r="D23" s="222">
        <v>2569.3974504507346</v>
      </c>
      <c r="E23" s="181">
        <f>D23/12/$H$9</f>
        <v>0.4884043207213228</v>
      </c>
      <c r="F23" s="182"/>
      <c r="G23" s="182"/>
      <c r="H23" s="182"/>
      <c r="I23" s="182"/>
      <c r="J23" s="182"/>
    </row>
    <row r="24" spans="1:10" ht="47.25" customHeight="1">
      <c r="A24" s="300" t="s">
        <v>188</v>
      </c>
      <c r="B24" s="301"/>
      <c r="C24" s="301"/>
      <c r="D24" s="302"/>
      <c r="E24" s="303"/>
      <c r="J24" s="182"/>
    </row>
    <row r="25" spans="1:5" ht="15.75">
      <c r="A25" s="185" t="s">
        <v>189</v>
      </c>
      <c r="B25" s="287"/>
      <c r="C25" s="288"/>
      <c r="D25" s="173"/>
      <c r="E25" s="186">
        <f>D25/12/$H$9</f>
        <v>0</v>
      </c>
    </row>
    <row r="26" spans="1:5" ht="31.5">
      <c r="A26" s="187" t="s">
        <v>190</v>
      </c>
      <c r="B26" s="285"/>
      <c r="C26" s="286"/>
      <c r="D26" s="173"/>
      <c r="E26" s="186">
        <f>D26/12/$H$9</f>
        <v>0</v>
      </c>
    </row>
    <row r="27" spans="1:5" ht="14.25">
      <c r="A27" s="289" t="s">
        <v>164</v>
      </c>
      <c r="B27" s="290"/>
      <c r="C27" s="290"/>
      <c r="D27" s="290"/>
      <c r="E27" s="291"/>
    </row>
    <row r="28" spans="1:5" ht="15.75">
      <c r="A28" s="188" t="s">
        <v>191</v>
      </c>
      <c r="B28" s="189"/>
      <c r="C28" s="189"/>
      <c r="D28" s="190">
        <f>D13+D14+D15+D16+D18+D19+D20+D22+D23+D25+D26</f>
        <v>8064.2071945384505</v>
      </c>
      <c r="E28" s="191">
        <f>E13+E14+E15+E16+E18+E19+E20+E22+E23+E25+E26</f>
        <v>1.5328860999350766</v>
      </c>
    </row>
    <row r="30" ht="12.75">
      <c r="D30" s="223"/>
    </row>
  </sheetData>
  <sheetProtection/>
  <mergeCells count="15">
    <mergeCell ref="B26:C26"/>
    <mergeCell ref="B25:C25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2014-07-22T04:41:36Z</cp:lastPrinted>
  <dcterms:created xsi:type="dcterms:W3CDTF">1996-10-08T23:32:33Z</dcterms:created>
  <dcterms:modified xsi:type="dcterms:W3CDTF">2014-07-22T04:42:28Z</dcterms:modified>
  <cp:category/>
  <cp:version/>
  <cp:contentType/>
  <cp:contentStatus/>
</cp:coreProperties>
</file>