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<sst xmlns="http://schemas.openxmlformats.org/spreadsheetml/2006/main" count="571" uniqueCount="437">
  <si>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</si>
  <si>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 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</si>
  <si>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</si>
  <si>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</si>
  <si>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</si>
  <si>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</si>
  <si>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</si>
  <si>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</si>
  <si>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</si>
  <si>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</si>
  <si>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</si>
  <si>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</si>
  <si>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</si>
  <si>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</si>
  <si>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13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</si>
  <si>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</si>
  <si>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</si>
  <si>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</si>
  <si>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</si>
  <si>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</si>
  <si>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</si>
  <si>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</si>
  <si>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</si>
  <si>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</si>
  <si>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</si>
  <si>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</si>
  <si>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</si>
  <si>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</si>
  <si>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</si>
  <si>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</si>
  <si>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</si>
  <si>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</si>
  <si>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</si>
  <si>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</si>
  <si>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</si>
  <si>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</si>
  <si>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</si>
  <si>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</si>
  <si>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</si>
  <si>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</si>
  <si>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</si>
  <si>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</si>
  <si>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</si>
  <si>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</si>
  <si>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</si>
  <si>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</si>
  <si>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</si>
  <si>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</si>
  <si>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</si>
  <si>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</si>
  <si>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</si>
  <si>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</si>
  <si>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</si>
  <si>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</si>
  <si>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</si>
  <si>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</si>
  <si>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</si>
  <si>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</si>
  <si>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</si>
  <si>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</si>
  <si>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</si>
  <si>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</si>
  <si>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</si>
  <si>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</si>
  <si>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</si>
  <si>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</si>
  <si>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</si>
  <si>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</si>
  <si>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</si>
  <si>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</si>
  <si>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</si>
  <si>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</si>
  <si>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</si>
  <si>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</si>
  <si>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</si>
  <si>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</si>
  <si>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осадка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</si>
  <si>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</si>
  <si>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</si>
  <si>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</si>
  <si>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</si>
  <si>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</si>
  <si>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</si>
  <si>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</si>
  <si>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</si>
  <si>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</si>
  <si>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</si>
  <si>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</si>
  <si>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</si>
  <si>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</si>
  <si>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</si>
  <si>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</si>
  <si>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</si>
  <si>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</si>
  <si>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</si>
  <si>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</si>
  <si>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</si>
  <si>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</si>
  <si>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</si>
  <si>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</si>
  <si>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</si>
  <si>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</si>
  <si>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</si>
  <si>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</si>
  <si>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</si>
  <si>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</si>
  <si>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</si>
  <si>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</si>
  <si>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</si>
  <si>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</si>
  <si>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</si>
  <si>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</si>
  <si>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</si>
  <si>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</si>
  <si>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</si>
  <si>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</si>
  <si>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</si>
  <si>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</si>
  <si>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</si>
  <si>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</si>
  <si>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</si>
  <si>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</si>
  <si>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</si>
  <si>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</si>
  <si>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</si>
  <si>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</si>
  <si>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</si>
  <si>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</si>
  <si>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</si>
  <si>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</si>
  <si>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</si>
  <si>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</si>
  <si>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</si>
  <si>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</si>
  <si>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</si>
  <si>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</si>
  <si>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</si>
  <si>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</si>
  <si>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</si>
  <si>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</si>
  <si>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</si>
  <si>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</si>
  <si>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</si>
  <si>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</si>
  <si>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</si>
  <si>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</si>
  <si>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</si>
  <si>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</si>
  <si>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</si>
  <si>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</si>
  <si>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</si>
  <si>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</si>
  <si>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</si>
  <si>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</si>
  <si>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</si>
  <si>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</si>
  <si>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</si>
  <si>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</si>
  <si>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</si>
  <si>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</si>
  <si>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</si>
  <si>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</si>
  <si>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</si>
  <si>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</si>
  <si>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</si>
  <si>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</si>
  <si>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</si>
  <si>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</si>
  <si>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</si>
  <si>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</si>
  <si>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</si>
  <si>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</si>
  <si>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</si>
  <si>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</si>
  <si>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</si>
  <si>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</si>
  <si>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</si>
  <si>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</si>
  <si>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</si>
  <si>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</si>
  <si>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</si>
  <si>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</si>
  <si>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</si>
  <si>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</si>
  <si>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</si>
  <si>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</si>
  <si>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</si>
  <si>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</si>
  <si>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</si>
  <si>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</si>
  <si>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</si>
  <si>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</si>
  <si>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 xml:space="preserve"> Д.В.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</si>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</sst>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3%20&#1041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13 Б</v>
          </cell>
        </row>
        <row r="29">
          <cell r="D29">
            <v>1</v>
          </cell>
        </row>
        <row r="45">
          <cell r="E45">
            <v>217.4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13 Б</v>
          </cell>
        </row>
      </sheetData>
      <sheetData sheetId="3">
        <row r="7">
          <cell r="G7">
            <v>1.4364473321067157</v>
          </cell>
        </row>
      </sheetData>
      <sheetData sheetId="4">
        <row r="20">
          <cell r="M20">
            <v>0</v>
          </cell>
        </row>
        <row r="43">
          <cell r="M43">
            <v>2644.974913302044</v>
          </cell>
        </row>
        <row r="68">
          <cell r="M68">
            <v>2136.32589151319</v>
          </cell>
        </row>
        <row r="81">
          <cell r="M81">
            <v>5696.869044035172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36.68843185379656</v>
          </cell>
        </row>
        <row r="48">
          <cell r="F48">
            <v>29.632964189604916</v>
          </cell>
        </row>
        <row r="49">
          <cell r="F49">
            <v>79.02123783894643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28569.914098671357</v>
          </cell>
        </row>
      </sheetData>
      <sheetData sheetId="7">
        <row r="19">
          <cell r="G19">
            <v>0</v>
          </cell>
        </row>
        <row r="49">
          <cell r="G49">
            <v>120.30747505702195</v>
          </cell>
        </row>
        <row r="60">
          <cell r="G60">
            <v>61.668095789202376</v>
          </cell>
        </row>
        <row r="70">
          <cell r="G70">
            <v>61.668095789202376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1">
      <selection activeCell="K18" sqref="K18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8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708.912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218.8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217.4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160.9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251.62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251.62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E45*1.8</f>
        <v>391.32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313.05600000000004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78.26399999999995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14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 t="s">
        <v>76</v>
      </c>
      <c r="G70" s="46"/>
    </row>
    <row r="71" spans="1:7" ht="15.75">
      <c r="A71" s="47" t="s">
        <v>77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78</v>
      </c>
      <c r="B72" s="47"/>
      <c r="C72" s="48"/>
      <c r="D72" s="43" t="s">
        <v>79</v>
      </c>
      <c r="E72" s="43"/>
      <c r="F72" s="43" t="s">
        <v>80</v>
      </c>
      <c r="G72" s="43"/>
    </row>
    <row r="73" spans="1:7" ht="15" customHeight="1">
      <c r="A73" s="47" t="s">
        <v>81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82</v>
      </c>
      <c r="B74" s="47"/>
      <c r="C74" s="48"/>
      <c r="D74" s="43"/>
      <c r="E74" s="43"/>
      <c r="F74" s="43"/>
      <c r="G74" s="43"/>
    </row>
    <row r="75" spans="1:7" ht="15.75">
      <c r="A75" s="47" t="s">
        <v>83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49" t="s">
        <v>90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91</v>
      </c>
      <c r="B79" s="54"/>
      <c r="C79" s="54"/>
      <c r="D79" s="55" t="s">
        <v>92</v>
      </c>
      <c r="E79" s="56"/>
      <c r="F79" s="46" t="s">
        <v>93</v>
      </c>
      <c r="G79" s="46"/>
    </row>
    <row r="80" spans="1:7" ht="15" customHeight="1">
      <c r="A80" s="53" t="s">
        <v>94</v>
      </c>
      <c r="B80" s="54"/>
      <c r="C80" s="54"/>
      <c r="D80" s="55" t="s">
        <v>95</v>
      </c>
      <c r="E80" s="56"/>
      <c r="F80" s="46" t="s">
        <v>96</v>
      </c>
      <c r="G80" s="46"/>
    </row>
    <row r="81" spans="1:7" ht="15.75">
      <c r="A81" s="57" t="s">
        <v>83</v>
      </c>
      <c r="B81" s="58"/>
      <c r="C81" s="58"/>
      <c r="D81" s="59"/>
      <c r="E81" s="60"/>
      <c r="F81" s="55"/>
      <c r="G81" s="56"/>
    </row>
    <row r="82" spans="1:7" ht="15.75">
      <c r="A82" s="49" t="s">
        <v>97</v>
      </c>
      <c r="B82" s="50"/>
      <c r="C82" s="61"/>
      <c r="D82" s="62"/>
      <c r="E82" s="62"/>
      <c r="F82" s="51"/>
      <c r="G82" s="52"/>
    </row>
    <row r="83" spans="1:7" ht="32.25" customHeight="1">
      <c r="A83" s="53" t="s">
        <v>98</v>
      </c>
      <c r="B83" s="54"/>
      <c r="C83" s="63"/>
      <c r="D83" s="64"/>
      <c r="E83" s="65"/>
      <c r="F83" s="66"/>
      <c r="G83" s="67"/>
    </row>
    <row r="84" spans="1:7" ht="15" customHeight="1">
      <c r="A84" s="53" t="s">
        <v>99</v>
      </c>
      <c r="B84" s="54"/>
      <c r="C84" s="63"/>
      <c r="D84" s="68" t="s">
        <v>100</v>
      </c>
      <c r="E84" s="68"/>
      <c r="F84" s="66" t="s">
        <v>101</v>
      </c>
      <c r="G84" s="67"/>
    </row>
    <row r="85" spans="1:7" ht="17.25" customHeight="1">
      <c r="A85" s="57" t="s">
        <v>83</v>
      </c>
      <c r="B85" s="58"/>
      <c r="C85" s="69"/>
      <c r="D85" s="68"/>
      <c r="E85" s="68"/>
      <c r="F85" s="59"/>
      <c r="G85" s="60"/>
    </row>
    <row r="86" spans="1:7" ht="29.25" customHeight="1">
      <c r="A86" s="49" t="s">
        <v>102</v>
      </c>
      <c r="B86" s="70"/>
      <c r="C86" s="70"/>
      <c r="D86" s="51"/>
      <c r="E86" s="71"/>
      <c r="F86" s="55"/>
      <c r="G86" s="72"/>
    </row>
    <row r="87" spans="1:7" ht="15.75">
      <c r="A87" s="53" t="s">
        <v>103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104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105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106</v>
      </c>
      <c r="B90" s="54"/>
      <c r="C90" s="54"/>
      <c r="D90" s="55" t="s">
        <v>107</v>
      </c>
      <c r="E90" s="56"/>
      <c r="F90" s="55"/>
      <c r="G90" s="56"/>
    </row>
    <row r="91" spans="1:7" ht="15.75">
      <c r="A91" s="53" t="s">
        <v>108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109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110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111</v>
      </c>
      <c r="B94" s="54"/>
      <c r="C94" s="54"/>
      <c r="D94" s="55" t="s">
        <v>25</v>
      </c>
      <c r="E94" s="56"/>
      <c r="F94" s="55"/>
      <c r="G94" s="56"/>
    </row>
    <row r="95" spans="1:7" ht="15.75">
      <c r="A95" s="57" t="s">
        <v>83</v>
      </c>
      <c r="B95" s="58"/>
      <c r="C95" s="58"/>
      <c r="D95" s="59"/>
      <c r="E95" s="60"/>
      <c r="F95" s="59"/>
      <c r="G95" s="60"/>
    </row>
    <row r="96" spans="1:7" ht="45.75" customHeight="1">
      <c r="A96" s="49" t="s">
        <v>112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113</v>
      </c>
      <c r="B97" s="54"/>
      <c r="C97" s="54"/>
      <c r="D97" s="55" t="s">
        <v>107</v>
      </c>
      <c r="E97" s="56"/>
      <c r="F97" s="55" t="s">
        <v>114</v>
      </c>
      <c r="G97" s="56"/>
    </row>
    <row r="98" spans="1:7" ht="15" customHeight="1">
      <c r="A98" s="53" t="s">
        <v>115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116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117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118</v>
      </c>
      <c r="B101" s="54"/>
      <c r="C101" s="54"/>
      <c r="D101" s="55" t="s">
        <v>107</v>
      </c>
      <c r="E101" s="56"/>
      <c r="F101" s="55"/>
      <c r="G101" s="56"/>
    </row>
    <row r="102" spans="1:7" ht="15" customHeight="1">
      <c r="A102" s="53" t="s">
        <v>119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120</v>
      </c>
      <c r="B103" s="54"/>
      <c r="C103" s="54"/>
      <c r="D103" s="55" t="s">
        <v>107</v>
      </c>
      <c r="E103" s="56"/>
      <c r="F103" s="55"/>
      <c r="G103" s="56"/>
    </row>
    <row r="104" spans="1:7" ht="15.75">
      <c r="A104" s="53" t="s">
        <v>121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122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7" t="s">
        <v>83</v>
      </c>
      <c r="B106" s="58"/>
      <c r="C106" s="58"/>
      <c r="D106" s="59"/>
      <c r="E106" s="60"/>
      <c r="F106" s="59"/>
      <c r="G106" s="60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3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4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3">
      <selection activeCell="CL123" sqref="CL123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9921875" style="2" customWidth="1"/>
    <col min="113" max="113" width="1.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5" t="s">
        <v>1</v>
      </c>
    </row>
    <row r="3" spans="1:108" s="7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52:108" ht="15" customHeight="1"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7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ht="15.75">
      <c r="AZ6" s="2" t="s">
        <v>5</v>
      </c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7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7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7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8:101" ht="23.25" customHeight="1">
      <c r="BF13" s="2" t="s">
        <v>131</v>
      </c>
      <c r="BH13" s="81"/>
      <c r="BI13" s="81"/>
      <c r="BJ13" s="81"/>
      <c r="BK13" s="81"/>
      <c r="BL13" s="81"/>
      <c r="BM13" s="2" t="s">
        <v>131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</row>
    <row r="14" spans="60:100" ht="23.25" customHeight="1">
      <c r="BH14" s="89"/>
      <c r="BI14" s="89"/>
      <c r="BJ14" s="89"/>
      <c r="BK14" s="89"/>
      <c r="BL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</row>
    <row r="15" spans="1:108" s="93" customFormat="1" ht="16.5">
      <c r="A15" s="92" t="s">
        <v>133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15" s="93" customFormat="1" ht="19.5" customHeight="1">
      <c r="A16" s="92" t="s">
        <v>134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H16" s="94">
        <v>1</v>
      </c>
      <c r="DI16" s="94">
        <v>0.62</v>
      </c>
      <c r="DJ16" s="94"/>
      <c r="DK16" s="94"/>
    </row>
    <row r="17" spans="1:108" s="93" customFormat="1" ht="16.5">
      <c r="A17" s="92" t="s">
        <v>135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3" customFormat="1" ht="16.5">
      <c r="A18" s="92" t="s">
        <v>136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2:77" ht="15.75">
      <c r="AF19" s="95" t="str">
        <f>'[1]хар-ка по 75-му'!D19</f>
        <v>Б. Хмельницкого 13 Б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6"/>
      <c r="B22" s="97" t="s">
        <v>141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9">
        <v>0</v>
      </c>
      <c r="AU22" s="99"/>
      <c r="AV22" s="99"/>
      <c r="AW22" s="99"/>
      <c r="AX22" s="99"/>
      <c r="AY22" s="99"/>
      <c r="AZ22" s="100"/>
      <c r="BA22" s="101" t="s">
        <v>142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03">
        <f>(('[1]оплата труда'!M20+'[1]материалы'!G19+'[1]Охрана труда'!F21)*DH16)</f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5"/>
      <c r="CL22" s="103">
        <f>BT22/('[1]хар-ка по 75-му'!E45+'[1]хар-ка по 75-му'!F48)/12</f>
        <v>0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7.2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1"/>
      <c r="BT23" s="112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13"/>
      <c r="CL23" s="112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113"/>
    </row>
    <row r="24" spans="1:108" ht="15.75" customHeight="1">
      <c r="A24" s="96"/>
      <c r="B24" s="97" t="s">
        <v>143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>
        <v>0</v>
      </c>
      <c r="AU24" s="99"/>
      <c r="AV24" s="99"/>
      <c r="AW24" s="99"/>
      <c r="AX24" s="99"/>
      <c r="AY24" s="99"/>
      <c r="AZ24" s="100"/>
      <c r="BA24" s="101" t="s">
        <v>144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26">
        <f>0.06*AT24*365*'[1]хар-ка по 75-му'!D29*'[1]хар-ка по 75-му'!C50*(DI16)</f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f>BT24/('[1]хар-ка по 75-му'!E45+'[1]хар-ка по 75-му'!F48)/12</f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7.2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96"/>
      <c r="B26" s="97" t="s">
        <v>145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6"/>
      <c r="AT26" s="99">
        <v>0</v>
      </c>
      <c r="AU26" s="99"/>
      <c r="AV26" s="99"/>
      <c r="AW26" s="99"/>
      <c r="AX26" s="99"/>
      <c r="AY26" s="99"/>
      <c r="AZ26" s="100"/>
      <c r="BA26" s="101" t="s">
        <v>142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7.2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09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96"/>
      <c r="B28" s="97" t="s">
        <v>146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  <c r="AS28" s="96"/>
      <c r="AT28" s="99">
        <v>0</v>
      </c>
      <c r="AU28" s="99"/>
      <c r="AV28" s="99"/>
      <c r="AW28" s="99"/>
      <c r="AX28" s="99"/>
      <c r="AY28" s="99"/>
      <c r="AZ28" s="100"/>
      <c r="BA28" s="114" t="s">
        <v>147</v>
      </c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5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f>BT28/('[1]хар-ка по 75-му'!E45+'[1]хар-ка по 75-му'!F48)/12</f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7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9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6"/>
      <c r="B31" s="97" t="s">
        <v>149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  <c r="AS31" s="96"/>
      <c r="AT31" s="99">
        <v>3</v>
      </c>
      <c r="AU31" s="99"/>
      <c r="AV31" s="99"/>
      <c r="AW31" s="99"/>
      <c r="AX31" s="99"/>
      <c r="AY31" s="99"/>
      <c r="AZ31" s="100"/>
      <c r="BA31" s="101" t="s">
        <v>142</v>
      </c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26">
        <f>(('[1]оплата труда'!M43+'[1]материалы'!G49+'[1]Охрана труда'!F46)*DH16)</f>
        <v>2801.9708202128622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f>BT31/('[1]хар-ка по 75-му'!$E$45+'[1]хар-ка по 75-му'!F48)/12</f>
        <v>1.0740458525808274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K31" s="116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6"/>
      <c r="B33" s="97" t="s">
        <v>150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9">
        <v>0</v>
      </c>
      <c r="AU33" s="99"/>
      <c r="AV33" s="99"/>
      <c r="AW33" s="99"/>
      <c r="AX33" s="99"/>
      <c r="AY33" s="99"/>
      <c r="AZ33" s="100"/>
      <c r="BA33" s="101" t="s">
        <v>142</v>
      </c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f>BT33/('[1]хар-ка по 75-му'!$E$45+'[1]хар-ка по 75-му'!F48)/12</f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7.2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96"/>
      <c r="B35" s="97" t="s">
        <v>151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96"/>
      <c r="AT35" s="99">
        <v>3</v>
      </c>
      <c r="AU35" s="99"/>
      <c r="AV35" s="99"/>
      <c r="AW35" s="99"/>
      <c r="AX35" s="99"/>
      <c r="AY35" s="99"/>
      <c r="AZ35" s="100"/>
      <c r="BA35" s="101" t="s">
        <v>142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26">
        <f>(('[1]оплата труда'!M68+'[1]материалы'!G60+'[1]Охрана труда'!F48)*DH16)</f>
        <v>2227.6269514919973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f>BT35/('[1]хар-ка по 75-му'!$E$45+'[1]хар-ка по 75-му'!F48)/12</f>
        <v>0.8538895091582326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35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09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47.25" customHeight="1">
      <c r="A37" s="96"/>
      <c r="B37" s="97" t="s">
        <v>152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 t="s">
        <v>153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126">
        <f>(('[1]оплата труда'!M81+'[1]материалы'!G70+'[1]Охрана труда'!F49)*DH16)*1</f>
        <v>5837.55837766332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f>BT37/('[1]хар-ка по 75-му'!E45+'[1]хар-ка по 75-му'!F48)/12</f>
        <v>2.2376412057893744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/>
      <c r="AT38" s="37" t="s">
        <v>154</v>
      </c>
      <c r="AU38" s="37"/>
      <c r="AV38" s="37"/>
      <c r="AW38" s="37"/>
      <c r="AX38" s="37"/>
      <c r="AY38" s="37"/>
      <c r="AZ38" s="90"/>
      <c r="BA38" s="38"/>
      <c r="BB38" s="38"/>
      <c r="BC38" s="38"/>
      <c r="BD38" s="38"/>
      <c r="BE38" s="86">
        <v>2</v>
      </c>
      <c r="BF38" s="86"/>
      <c r="BG38" s="86"/>
      <c r="BH38" s="86"/>
      <c r="BI38" s="86"/>
      <c r="BJ38" s="86"/>
      <c r="BK38" s="38"/>
      <c r="BL38" s="38" t="s">
        <v>155</v>
      </c>
      <c r="BN38" s="38"/>
      <c r="BO38" s="38"/>
      <c r="BP38" s="38"/>
      <c r="BQ38" s="38"/>
      <c r="BR38" s="38"/>
      <c r="BS38" s="120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2"/>
      <c r="CL38" s="170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121"/>
      <c r="AT39" s="107" t="s">
        <v>156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4.25" customHeight="1">
      <c r="A40" s="122"/>
      <c r="B40" s="97" t="s">
        <v>157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123" t="s">
        <v>158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5"/>
      <c r="BT40" s="126">
        <f>'[1]ЖБО'!F88</f>
        <v>28569.914098671357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f>BT40/'[1]хар-ка по 75-му'!E45/12</f>
        <v>10.951362349996687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3.75" customHeight="1">
      <c r="A41" s="1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09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96"/>
      <c r="B42" s="97" t="s">
        <v>159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123" t="s">
        <v>158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6">
        <f>CL42*('[1]хар-ка по 75-му'!$E$45+'[1]хар-ка по 75-му'!F48)*12</f>
        <v>3747.4038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f>'[1]ТБО'!G7</f>
        <v>1.4364473321067157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31.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09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6"/>
      <c r="B45" s="97" t="s">
        <v>161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6"/>
      <c r="AT45" s="99">
        <v>0</v>
      </c>
      <c r="AU45" s="99"/>
      <c r="AV45" s="99"/>
      <c r="AW45" s="99"/>
      <c r="AX45" s="99"/>
      <c r="AY45" s="99"/>
      <c r="AZ45" s="100"/>
      <c r="BA45" s="114" t="s">
        <v>162</v>
      </c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5"/>
      <c r="BT45" s="126">
        <f>(('[1]оплата труда'!M91+'[1]материалы'!G81+'[1]Охрана труда'!F73)*DH16)</f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f>BT45/('[1]хар-ка по 75-му'!E45+'[1]хар-ка по 75-му'!F48)/12</f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7.2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96"/>
      <c r="B47" s="97" t="s">
        <v>163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6"/>
      <c r="AT47" s="99">
        <v>0</v>
      </c>
      <c r="AU47" s="99"/>
      <c r="AV47" s="99"/>
      <c r="AW47" s="99"/>
      <c r="AX47" s="99"/>
      <c r="AY47" s="99"/>
      <c r="AZ47" s="100"/>
      <c r="BA47" s="114" t="s">
        <v>162</v>
      </c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5"/>
      <c r="BT47" s="126">
        <f>('[1]оплата труда'!M108+'[1]материалы'!I94+'[1]Охрана труда'!F74)</f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f>BT47/('[1]хар-ка по 75-му'!E45+'[1]хар-ка по 75-му'!F48)/12</f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63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31.5" customHeight="1">
      <c r="A49" s="96"/>
      <c r="B49" s="97" t="s">
        <v>164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/>
      <c r="AT49" s="97" t="s">
        <v>165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126">
        <f>(('[1]оплата труда'!M116+'[1]материалы'!H102+'[1]Охрана труда'!F75)*DH16)</f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f>BT49/('[1]хар-ка по 75-му'!E45+'[1]хар-ка по 75-му'!F48)/12</f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7"/>
      <c r="AT50" s="37" t="s">
        <v>166</v>
      </c>
      <c r="AU50" s="37"/>
      <c r="AV50" s="37"/>
      <c r="AW50" s="37"/>
      <c r="AX50" s="37"/>
      <c r="AY50" s="37"/>
      <c r="AZ50" s="90"/>
      <c r="BA50" s="38"/>
      <c r="BB50" s="38"/>
      <c r="BC50" s="38"/>
      <c r="BD50" s="38"/>
      <c r="BE50" s="86" t="s">
        <v>167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120"/>
      <c r="BT50" s="170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2"/>
      <c r="CL50" s="170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49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21"/>
      <c r="AT51" s="107" t="s">
        <v>168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122"/>
      <c r="B52" s="97" t="s">
        <v>169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17"/>
      <c r="AT52" s="132">
        <v>0</v>
      </c>
      <c r="AU52" s="132"/>
      <c r="AV52" s="132"/>
      <c r="AW52" s="132"/>
      <c r="AX52" s="132"/>
      <c r="AY52" s="132"/>
      <c r="AZ52" s="133"/>
      <c r="BA52" s="134" t="s">
        <v>162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5"/>
      <c r="BT52" s="126">
        <f>('[1]оплата труда'!M126+'[1]оплата труда'!M137+'[1]материалы'!H111+'[1]Охрана труда'!F76)*DH16</f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f>BT52/('[1]хар-ка по 75-му'!E45+'[1]хар-ка по 75-му'!F48)/12</f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7.25" customHeight="1">
      <c r="A53" s="12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17"/>
      <c r="AT53" s="136"/>
      <c r="AU53" s="136"/>
      <c r="AV53" s="136"/>
      <c r="AW53" s="136"/>
      <c r="AX53" s="136"/>
      <c r="AY53" s="136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5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96"/>
      <c r="B54" s="97" t="s">
        <v>170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8"/>
      <c r="AS54" s="96"/>
      <c r="AT54" s="99">
        <v>0</v>
      </c>
      <c r="AU54" s="99"/>
      <c r="AV54" s="99"/>
      <c r="AW54" s="99"/>
      <c r="AX54" s="99"/>
      <c r="AY54" s="99"/>
      <c r="AZ54" s="100"/>
      <c r="BA54" s="114" t="s">
        <v>171</v>
      </c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5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f>BT54/('[1]хар-ка по 75-му'!E45+'[1]хар-ка по 75-му'!F48)/12</f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6.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9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1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6"/>
      <c r="B57" s="97" t="s">
        <v>173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8"/>
      <c r="AS57" s="96"/>
      <c r="AT57" s="97" t="s">
        <v>174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8"/>
      <c r="BT57" s="126">
        <f>(('[1]оплата труда'!M172+'[1]материалы'!H139+'[1]Охрана труда'!F220)*DH16)</f>
        <v>183.7163511341158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f>BT57/('[1]хар-ка по 75-му'!E45+'[1]хар-ка по 75-му'!F48)/12</f>
        <v>0.07042178439670185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9"/>
      <c r="AS58" s="117"/>
      <c r="AT58" s="37" t="s">
        <v>175</v>
      </c>
      <c r="AU58" s="37"/>
      <c r="AV58" s="37"/>
      <c r="AW58" s="37"/>
      <c r="AX58" s="37"/>
      <c r="AY58" s="37"/>
      <c r="AZ58" s="90"/>
      <c r="BA58" s="38"/>
      <c r="BB58" s="38"/>
      <c r="BC58" s="38"/>
      <c r="BD58" s="38"/>
      <c r="BE58" s="86">
        <v>0</v>
      </c>
      <c r="BF58" s="86"/>
      <c r="BG58" s="86"/>
      <c r="BH58" s="86"/>
      <c r="BI58" s="86"/>
      <c r="BJ58" s="86"/>
      <c r="BK58" s="38"/>
      <c r="BL58" s="38" t="s">
        <v>176</v>
      </c>
      <c r="BN58" s="38"/>
      <c r="BO58" s="38"/>
      <c r="BP58" s="38"/>
      <c r="BQ58" s="38"/>
      <c r="BR58" s="38"/>
      <c r="BS58" s="120"/>
      <c r="BT58" s="170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2"/>
      <c r="CL58" s="170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63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 t="s">
        <v>177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9"/>
      <c r="BT59" s="170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2"/>
      <c r="CL59" s="170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.7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9"/>
      <c r="AS60" s="117"/>
      <c r="AT60" s="86">
        <v>0</v>
      </c>
      <c r="AU60" s="86"/>
      <c r="AV60" s="86"/>
      <c r="AW60" s="86"/>
      <c r="AX60" s="86"/>
      <c r="AY60" s="86"/>
      <c r="AZ60" s="90"/>
      <c r="BA60" s="137" t="s">
        <v>178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8"/>
      <c r="BT60" s="170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170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79.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 t="s">
        <v>179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9"/>
      <c r="BT61" s="170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2"/>
      <c r="CL61" s="170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15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86">
        <v>2</v>
      </c>
      <c r="AU62" s="86"/>
      <c r="AV62" s="86"/>
      <c r="AW62" s="86"/>
      <c r="AX62" s="86"/>
      <c r="AY62" s="86"/>
      <c r="AZ62" s="90"/>
      <c r="BA62" s="137" t="s">
        <v>162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8"/>
      <c r="BT62" s="170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2"/>
      <c r="CL62" s="170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2"/>
    </row>
    <row r="63" spans="1:108" ht="3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121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9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21.75" customHeight="1">
      <c r="A64" s="106"/>
      <c r="B64" s="97" t="s">
        <v>180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8"/>
      <c r="AS64" s="96"/>
      <c r="AT64" s="140" t="s">
        <v>158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1"/>
      <c r="BT64" s="126">
        <f>'[1]оплата труда'!M182+'[1]Охрана труда'!F221+'[1]материалы'!H149</f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f>BT64/('[1]хар-ка по 75-му'!E45+'[1]хар-ка по 75-му'!F48)/12</f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9.7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25.5" customHeight="1">
      <c r="A66" s="122"/>
      <c r="B66" s="97" t="str">
        <f>'[1]оплата труда'!A184</f>
        <v>18. Ремонт фундаментов под стенами существующих зданий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0" t="s">
        <v>158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1"/>
      <c r="BS66" s="142"/>
      <c r="BT66" s="126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f>BT66/('[1]хар-ка по 75-му'!E45+'[1]хар-ка по 75-му'!F48)/12*'[1]перечень по 75-му'!DH16</f>
        <v>0.38744503379674256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9" customHeight="1">
      <c r="A67" s="12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2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113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25.5" customHeight="1">
      <c r="A68" s="122"/>
      <c r="B68" s="97" t="str">
        <f>'[1]оплата труда'!A228</f>
        <v>19. Устранение повреждений ступеней, полов в местах общего пользования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23" t="s">
        <v>158</v>
      </c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5"/>
      <c r="BT68" s="126">
        <f>('[1]оплата труда'!M236+'[1]оплата труда'!M246+'[1]материалы'!H186+'[1]Охрана труда'!F223)</f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f>BT68/('[1]хар-ка по 75-му'!E45+'[1]хар-ка по 75-му'!F48)/12</f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21" customHeight="1">
      <c r="A69" s="12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9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25.5" customHeight="1">
      <c r="A70" s="122"/>
      <c r="B70" s="97" t="str">
        <f>'[1]оплата труда'!A248</f>
        <v>20. Частичный ремонт кровли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8"/>
      <c r="AS70" s="123" t="s">
        <v>158</v>
      </c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5"/>
      <c r="BT70" s="126">
        <f>'[1]оплата труда'!M258+'[1]Охрана труда'!F224+'[1]материалы'!H199</f>
        <v>467.0245765674919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f>BT70/('[1]хар-ка по 75-му'!E45+'[1]хар-ка по 75-му'!F48)/12</f>
        <v>0.17901892692712815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4.5" customHeight="1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43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25.5" customHeight="1">
      <c r="A72" s="122"/>
      <c r="B72" s="97" t="s">
        <v>181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123" t="s">
        <v>158</v>
      </c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127">
        <f>'[1]оплата труда'!M270+'[1]Охрана труда'!F225+'[1]материалы'!H208</f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f>BT72/('[1]хар-ка по 75-му'!E45+'[1]хар-ка по 75-му'!F48)/12</f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9" customHeight="1">
      <c r="A73" s="122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44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6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2:108" ht="25.5" customHeight="1">
      <c r="B74" s="97" t="str">
        <f>'[1]оплата труда'!A272</f>
        <v>22. Устранение засоров внутренних канализационных трубопроводов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23" t="s">
        <v>158</v>
      </c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7">
        <f>'[1]оплата труда'!M278+'[1]Охрана труда'!F226+'[1]материалы'!H214</f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f>BT74/('[1]хар-ка по 75-му'!$E$45+'[1]хар-ка по 75-му'!$F$48)/12</f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12" ht="25.5" customHeight="1">
      <c r="A75" s="14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44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6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H75" s="148"/>
    </row>
    <row r="76" spans="1:108" ht="16.5" customHeight="1">
      <c r="A76" s="149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3" t="s">
        <v>158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7">
        <f>'[1]оплата труда'!M287+'[1]Охрана труда'!F227+'[1]материалы'!H220</f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f>BT76/('[1]хар-ка по 75-му'!$E$45+'[1]хар-ка по 75-му'!$F$48)/12</f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0" customHeight="1">
      <c r="A77" s="14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2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113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6.5" customHeight="1">
      <c r="A78" s="149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0" t="s">
        <v>158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6">
        <f>'[1]оплата труда'!M295+'[1]Охрана труда'!F228+'[1]материалы'!H227</f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f>BT78/('[1]хар-ка по 75-му'!$E$45+'[1]хар-ка по 75-му'!$F$48)/12</f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6.5" customHeight="1">
      <c r="A79" s="14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6.5" customHeight="1">
      <c r="A80" s="149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0" t="s">
        <v>158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6">
        <f>'[1]оплата труда'!M302+'[1]Охрана труда'!F229+'[1]материалы'!C230</f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f>BT80/('[1]хар-ка по 75-му'!$E$45+'[1]хар-ка по 75-му'!$F$48)/12</f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6.5" customHeight="1">
      <c r="A81" s="14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6.5" customHeight="1">
      <c r="A82" s="149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0" t="s">
        <v>158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6">
        <f>'[1]оплата труда'!M312+'[1]Охрана труда'!F230+'[1]материалы'!H237</f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f>BT82/('[1]хар-ка по 75-му'!$E$45+'[1]хар-ка по 75-му'!$F$48)/12</f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6.5" customHeight="1">
      <c r="A83" s="1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6.5" customHeight="1">
      <c r="A84" s="149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0" t="s">
        <v>158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6">
        <f>'[1]оплата труда'!M319+'[1]Охрана труда'!F231+'[1]материалы'!C240</f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f>BT84/('[1]хар-ка по 75-му'!$E$45+'[1]хар-ка по 75-му'!$F$48)/12</f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31.5" customHeight="1">
      <c r="A85" s="12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31.5" customHeight="1">
      <c r="A86" s="122"/>
      <c r="B86" s="97" t="str">
        <f>'[1]оплата труда'!A321</f>
        <v>28.Проверка устройств отопления в чердачных и подвальных помещениях.       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8"/>
      <c r="AS86" s="150" t="s">
        <v>158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6">
        <f>'[1]оплата труда'!M327+'[1]Охрана труда'!F232+'[1]материалы'!C243</f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f>BT86/('[1]хар-ка по 75-му'!$E$45+'[1]хар-ка по 75-му'!$F$48)/12</f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31.5" customHeight="1">
      <c r="A87" s="12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31.5" customHeight="1">
      <c r="A88" s="122"/>
      <c r="B88" s="9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8"/>
      <c r="AS88" s="150" t="s">
        <v>158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6">
        <f>'[1]оплата труда'!M337+'[1]Охрана труда'!F233+'[1]материалы'!H256</f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f>BT88/('[1]хар-ка по 75-му'!$E$45+'[1]хар-ка по 75-му'!$F$48)/12</f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31.5" customHeight="1">
      <c r="A89" s="12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31.5" customHeight="1">
      <c r="A90" s="122"/>
      <c r="B90" s="97" t="str">
        <f>'[1]оплата труда'!A340</f>
        <v>30. Замена  неисправных  участков электрической сети здания    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150" t="s">
        <v>158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6">
        <f>'[1]оплата труда'!M347+'[1]Охрана труда'!F234+'[1]материалы'!H265</f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f>BT90/('[1]хар-ка по 75-му'!$E$45+'[1]хар-ка по 75-му'!$F$48)/12</f>
        <v>0.05185368399637664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3.5" customHeight="1">
      <c r="A91" s="12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9.5" customHeight="1">
      <c r="A92" s="122"/>
      <c r="B92" s="97" t="str">
        <f>'[1]оплата труда'!A350</f>
        <v>31. Ремонт щитов.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150" t="s">
        <v>158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6">
        <f>'[1]оплата труда'!M356+'[1]Охрана труда'!F235+'[1]материалы'!H280</f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f>BT92/('[1]хар-ка по 75-му'!$E$45+'[1]хар-ка по 75-му'!$F$48)/12</f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21" customHeight="1">
      <c r="A93" s="12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21" customHeight="1">
      <c r="A94" s="122"/>
      <c r="B94" s="97" t="str">
        <f>'[1]оплата труда'!A358</f>
        <v>32. Ремонт внутренней штукатурки отдельным местами (стены подъезда)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8"/>
      <c r="AS94" s="150" t="s">
        <v>158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6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f>BT94/('[1]хар-ка по 75-му'!$E$45+'[1]хар-ка по 75-му'!$F$48)/12</f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29.25" customHeight="1">
      <c r="A95" s="12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21" customHeight="1">
      <c r="A96" s="122"/>
      <c r="B96" s="97" t="str">
        <f>'[1]оплата труда'!A391</f>
        <v>33. Смена отдельных досок наружной обшивки деревянных стен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150" t="s">
        <v>158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6">
        <f>'[1]оплата труда'!M398+'[1]Охрана труда'!F238+'[1]материалы'!H313</f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f>BT96/('[1]хар-ка по 75-му'!$E$45+'[1]хар-ка по 75-му'!$F$48)/12</f>
        <v>0.12454504527949799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35.25" customHeight="1">
      <c r="A97" s="12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11" customHeight="1">
      <c r="A98" s="122"/>
      <c r="B98" s="107" t="s">
        <v>182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21"/>
      <c r="AT98" s="156" t="s">
        <v>183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29">
        <f>CL98*('[1]хар-ка по 75-му'!E45+'[1]хар-ка по 75-му'!F48)*12</f>
        <v>530.456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f>'[1]Аварийная служба'!B6/3</f>
        <v>0.20333333333333334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96"/>
      <c r="B99" s="97" t="s">
        <v>184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/>
      <c r="AS99" s="96"/>
      <c r="AT99" s="99">
        <v>0</v>
      </c>
      <c r="AU99" s="99"/>
      <c r="AV99" s="99"/>
      <c r="AW99" s="99"/>
      <c r="AX99" s="99"/>
      <c r="AY99" s="99"/>
      <c r="AZ99" s="100"/>
      <c r="BA99" s="114" t="s">
        <v>162</v>
      </c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  <c r="BT99" s="126">
        <f>CL99*'[1]хар-ка по 75-му'!E45*12*AT99</f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f>5/12*AT99</f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3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09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1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96"/>
      <c r="B101" s="97" t="s">
        <v>185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6"/>
      <c r="AT101" s="99">
        <v>0</v>
      </c>
      <c r="AU101" s="99"/>
      <c r="AV101" s="99"/>
      <c r="AW101" s="99"/>
      <c r="AX101" s="99"/>
      <c r="AY101" s="99"/>
      <c r="AZ101" s="100"/>
      <c r="BA101" s="114" t="s">
        <v>162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  <c r="BT101" s="126">
        <f>CL101*'[1]хар-ка по 75-му'!E45*12</f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3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09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1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15" ht="17.25" customHeight="1">
      <c r="A103" s="106"/>
      <c r="B103" s="48" t="s">
        <v>186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4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60"/>
      <c r="BT103" s="173">
        <f>BT22+BT24+BT26+BT28+BT31+BT33+BT35+BT37+BT40+BT42+BT45+BT47+BT49+BT52+BT54+BT57+BT64+BT66+BT68+BT70+BT72+BT74+BT76+BT78+BT80+BT82+BT84+BT86+BT88+BT90+BT92+BT94+BT96+BT98+BT99+BT101</f>
        <v>45836.62658484499</v>
      </c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173">
        <f>CL22+CL24+CL26+CL28+CL31+CL33+CL35+CL37+CL40+CL42+CL45+CL47+CL49+CL52+CL54+CL57+CL64+CL66+CL68+CL70+CL72+CL74+CL76+CL78+CL80+CL82+CL84+CL86+CL88+CL90+CL92+CL94+CL96+CL98+CL99+CL101</f>
        <v>17.570004057361615</v>
      </c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5"/>
      <c r="DF103" s="161"/>
      <c r="DG103" s="161"/>
      <c r="DH103" s="161"/>
      <c r="DI103" s="161"/>
      <c r="DJ103" s="161"/>
      <c r="DK103" s="161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2" t="s">
        <v>188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64"/>
      <c r="BT105" s="173">
        <f>BT103*0.12</f>
        <v>5500.395190181399</v>
      </c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5"/>
      <c r="CL105" s="173">
        <f>BT105/('[1]хар-ка по 75-му'!E45+'[1]хар-ка по 75-му'!F48)/12</f>
        <v>2.108400486883394</v>
      </c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5"/>
    </row>
    <row r="106" spans="1:108" ht="18" customHeight="1">
      <c r="A106" s="163" t="s">
        <v>189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64"/>
    </row>
    <row r="107" spans="1:148" ht="15.75">
      <c r="A107" s="162" t="s">
        <v>190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76">
        <f>BT105+BT103</f>
        <v>51337.02177502639</v>
      </c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>
        <f>CL103+CL105</f>
        <v>19.67840454424501</v>
      </c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</row>
    <row r="109" spans="3:87" ht="15.75">
      <c r="C109" s="1"/>
      <c r="D109" s="167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K111" s="5" t="s">
        <v>128</v>
      </c>
      <c r="CL111" s="5"/>
    </row>
    <row r="112" ht="15.75">
      <c r="C112" s="1"/>
    </row>
    <row r="113" ht="15.75">
      <c r="C113" s="74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O5" sqref="EO5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08" s="177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177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177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 t="s">
        <v>192</v>
      </c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177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177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1"/>
      <c r="BI13" s="81"/>
      <c r="BJ13" s="81"/>
      <c r="BK13" s="81"/>
      <c r="BL13" s="81"/>
      <c r="BM13" s="2" t="s">
        <v>131</v>
      </c>
      <c r="BN13" s="2"/>
      <c r="BO13" s="2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9" customFormat="1" ht="16.5">
      <c r="A15" s="178" t="s">
        <v>133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79" customFormat="1" ht="19.5" customHeight="1">
      <c r="A16" s="178" t="s">
        <v>193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179" customFormat="1" ht="15.75" customHeight="1">
      <c r="A17" s="178" t="s">
        <v>194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179" customFormat="1" ht="15.75" customHeight="1">
      <c r="A18" s="178" t="s">
        <v>195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179" customFormat="1" ht="13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95" t="str">
        <f>'[1]перечень по 75-му'!AF19</f>
        <v>Б. Хмельницкого 13 Б</v>
      </c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1"/>
      <c r="B24" s="97" t="s">
        <v>198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/>
      <c r="AU24" s="99"/>
      <c r="AV24" s="99"/>
      <c r="AW24" s="99"/>
      <c r="AX24" s="99"/>
      <c r="AY24" s="99"/>
      <c r="AZ24" s="100"/>
      <c r="BA24" s="101" t="s">
        <v>142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85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ht="20.25" customHeight="1">
      <c r="A25" s="18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89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1"/>
      <c r="CL25" s="192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ht="15.75" customHeight="1">
      <c r="A26" s="181"/>
      <c r="B26" s="195" t="s">
        <v>199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6"/>
      <c r="AS26" s="181"/>
      <c r="AT26" s="197"/>
      <c r="AU26" s="197"/>
      <c r="AV26" s="197"/>
      <c r="AW26" s="197"/>
      <c r="AX26" s="197"/>
      <c r="AY26" s="197"/>
      <c r="AZ26" s="198"/>
      <c r="BA26" s="199" t="s">
        <v>142</v>
      </c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200"/>
      <c r="BT26" s="201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3"/>
      <c r="CL26" s="201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ht="17.25" customHeight="1">
      <c r="A27" s="188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6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  <c r="BT27" s="209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1"/>
      <c r="CL27" s="209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ht="32.25" customHeight="1">
      <c r="A28" s="181"/>
      <c r="B28" s="195" t="s">
        <v>200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6"/>
      <c r="AS28" s="181"/>
      <c r="AT28" s="197"/>
      <c r="AU28" s="197"/>
      <c r="AV28" s="197"/>
      <c r="AW28" s="197"/>
      <c r="AX28" s="197"/>
      <c r="AY28" s="197"/>
      <c r="AZ28" s="198"/>
      <c r="BA28" s="212" t="s">
        <v>147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3"/>
      <c r="BT28" s="201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3"/>
      <c r="CL28" s="201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ht="15.75" customHeight="1">
      <c r="A29" s="188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5"/>
      <c r="AS29" s="206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8"/>
      <c r="BT29" s="209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1"/>
      <c r="CL29" s="209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1"/>
    </row>
    <row r="30" spans="1:108" ht="28.5" customHeight="1">
      <c r="A30" s="181"/>
      <c r="B30" s="195" t="s">
        <v>201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6"/>
      <c r="AS30" s="181"/>
      <c r="AT30" s="197"/>
      <c r="AU30" s="197"/>
      <c r="AV30" s="197"/>
      <c r="AW30" s="197"/>
      <c r="AX30" s="197"/>
      <c r="AY30" s="197"/>
      <c r="AZ30" s="198"/>
      <c r="BA30" s="212" t="s">
        <v>162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3"/>
      <c r="BT30" s="201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3"/>
      <c r="CL30" s="201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1:108" ht="17.25" customHeight="1">
      <c r="A31" s="188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5"/>
      <c r="AS31" s="206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09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1"/>
    </row>
    <row r="32" spans="1:108" ht="31.5" customHeight="1">
      <c r="A32" s="181"/>
      <c r="B32" s="195" t="s">
        <v>202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6"/>
      <c r="AS32" s="181"/>
      <c r="AT32" s="197"/>
      <c r="AU32" s="197"/>
      <c r="AV32" s="197"/>
      <c r="AW32" s="197"/>
      <c r="AX32" s="197"/>
      <c r="AY32" s="197"/>
      <c r="AZ32" s="198"/>
      <c r="BA32" s="212" t="s">
        <v>162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201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3"/>
      <c r="CL32" s="201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3"/>
    </row>
    <row r="33" spans="1:108" ht="15.75" customHeight="1">
      <c r="A33" s="188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09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</row>
    <row r="34" spans="1:108" ht="15" customHeight="1">
      <c r="A34" s="181"/>
      <c r="B34" s="97" t="s">
        <v>203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96"/>
      <c r="AT34" s="99"/>
      <c r="AU34" s="99"/>
      <c r="AV34" s="99"/>
      <c r="AW34" s="99"/>
      <c r="AX34" s="99"/>
      <c r="AY34" s="99"/>
      <c r="AZ34" s="100"/>
      <c r="BA34" s="114" t="s">
        <v>162</v>
      </c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82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4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7"/>
    </row>
    <row r="35" spans="1:108" ht="16.5" customHeight="1">
      <c r="A35" s="18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  <c r="AS35" s="109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1"/>
      <c r="BT35" s="189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1"/>
      <c r="CL35" s="192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1:108" ht="15" customHeight="1">
      <c r="A36" s="181"/>
      <c r="B36" s="97" t="s">
        <v>204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181"/>
      <c r="AT36" s="197"/>
      <c r="AU36" s="197"/>
      <c r="AV36" s="197"/>
      <c r="AW36" s="197"/>
      <c r="AX36" s="197"/>
      <c r="AY36" s="197"/>
      <c r="AZ36" s="198"/>
      <c r="BA36" s="199" t="s">
        <v>162</v>
      </c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200"/>
      <c r="BT36" s="201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3"/>
      <c r="CL36" s="214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15.75">
      <c r="A37" s="188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AS37" s="206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217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9"/>
    </row>
    <row r="38" spans="1:108" ht="15" customHeight="1">
      <c r="A38" s="188"/>
      <c r="B38" s="204" t="s">
        <v>205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220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2"/>
      <c r="BT38" s="209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1"/>
      <c r="CL38" s="209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1"/>
    </row>
    <row r="39" spans="1:108" ht="32.25" customHeight="1">
      <c r="A39" s="188"/>
      <c r="B39" s="204" t="s">
        <v>206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220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2"/>
      <c r="BT39" s="209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1"/>
      <c r="CL39" s="209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1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1"/>
      <c r="B41" s="195" t="s">
        <v>207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81"/>
      <c r="AT41" s="197"/>
      <c r="AU41" s="197"/>
      <c r="AV41" s="197"/>
      <c r="AW41" s="197"/>
      <c r="AX41" s="197"/>
      <c r="AY41" s="197"/>
      <c r="AZ41" s="198"/>
      <c r="BA41" s="199" t="s">
        <v>142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200"/>
      <c r="BT41" s="201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3"/>
      <c r="CL41" s="201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3"/>
    </row>
    <row r="42" spans="1:108" ht="16.5" customHeight="1">
      <c r="A42" s="188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5"/>
      <c r="AS42" s="206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8"/>
      <c r="BT42" s="209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1"/>
      <c r="CL42" s="209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1"/>
    </row>
    <row r="43" spans="1:108" ht="16.5" customHeight="1">
      <c r="A43" s="188"/>
      <c r="B43" s="204" t="s">
        <v>208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5"/>
      <c r="AS43" s="220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4"/>
      <c r="BT43" s="209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1"/>
      <c r="CL43" s="209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1"/>
    </row>
    <row r="44" spans="1:108" ht="15" customHeight="1">
      <c r="A44" s="181"/>
      <c r="B44" s="195" t="s">
        <v>209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6"/>
      <c r="AS44" s="181"/>
      <c r="AT44" s="197"/>
      <c r="AU44" s="197"/>
      <c r="AV44" s="197"/>
      <c r="AW44" s="197"/>
      <c r="AX44" s="197"/>
      <c r="AY44" s="197"/>
      <c r="AZ44" s="198"/>
      <c r="BA44" s="212" t="s">
        <v>142</v>
      </c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3"/>
      <c r="BT44" s="201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3"/>
      <c r="CL44" s="201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3"/>
    </row>
    <row r="45" spans="1:108" ht="15.75">
      <c r="A45" s="188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5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8"/>
      <c r="BT45" s="209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1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1"/>
    </row>
    <row r="46" spans="1:108" ht="15.75" customHeight="1">
      <c r="A46" s="181"/>
      <c r="B46" s="195" t="s">
        <v>210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1"/>
      <c r="AT46" s="197"/>
      <c r="AU46" s="197"/>
      <c r="AV46" s="197"/>
      <c r="AW46" s="197"/>
      <c r="AX46" s="197"/>
      <c r="AY46" s="197"/>
      <c r="AZ46" s="198"/>
      <c r="BA46" s="212" t="s">
        <v>142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3"/>
      <c r="BT46" s="201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3"/>
      <c r="CL46" s="201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3"/>
    </row>
    <row r="47" spans="1:108" ht="16.5" customHeight="1">
      <c r="A47" s="18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5"/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8"/>
      <c r="BT47" s="209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1"/>
      <c r="CL47" s="209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1"/>
    </row>
    <row r="48" spans="1:108" ht="16.5" customHeight="1">
      <c r="A48" s="181"/>
      <c r="B48" s="195" t="s">
        <v>211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6"/>
      <c r="AS48" s="181"/>
      <c r="AT48" s="197"/>
      <c r="AU48" s="197"/>
      <c r="AV48" s="197"/>
      <c r="AW48" s="197"/>
      <c r="AX48" s="197"/>
      <c r="AY48" s="197"/>
      <c r="AZ48" s="198"/>
      <c r="BA48" s="212" t="s">
        <v>162</v>
      </c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3"/>
      <c r="BT48" s="201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3"/>
      <c r="CL48" s="201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3"/>
    </row>
    <row r="49" spans="1:108" ht="15.75">
      <c r="A49" s="188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206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8"/>
      <c r="BT49" s="209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1"/>
      <c r="CL49" s="209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1"/>
    </row>
    <row r="50" spans="1:108" ht="16.5" customHeight="1">
      <c r="A50" s="181"/>
      <c r="B50" s="97" t="s">
        <v>212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9"/>
      <c r="AU50" s="99"/>
      <c r="AV50" s="99"/>
      <c r="AW50" s="99"/>
      <c r="AX50" s="99"/>
      <c r="AY50" s="99"/>
      <c r="AZ50" s="100"/>
      <c r="BA50" s="114" t="s">
        <v>162</v>
      </c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  <c r="BT50" s="182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4"/>
      <c r="CL50" s="185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ht="15.75">
      <c r="A51" s="188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09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89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1"/>
      <c r="CL51" s="192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4"/>
    </row>
    <row r="52" spans="1:108" ht="15" customHeight="1">
      <c r="A52" s="181"/>
      <c r="B52" s="97" t="s">
        <v>213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81"/>
      <c r="AT52" s="197"/>
      <c r="AU52" s="197"/>
      <c r="AV52" s="197"/>
      <c r="AW52" s="197"/>
      <c r="AX52" s="197"/>
      <c r="AY52" s="197"/>
      <c r="AZ52" s="198"/>
      <c r="BA52" s="212" t="s">
        <v>162</v>
      </c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3"/>
      <c r="BT52" s="201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  <c r="CL52" s="214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6"/>
    </row>
    <row r="53" spans="1:108" ht="15.75">
      <c r="A53" s="18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206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8"/>
      <c r="BT53" s="209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1"/>
      <c r="CL53" s="217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9"/>
    </row>
    <row r="54" spans="1:108" ht="49.5" customHeight="1">
      <c r="A54" s="188"/>
      <c r="B54" s="204" t="s">
        <v>214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5"/>
      <c r="AS54" s="220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2"/>
      <c r="BT54" s="209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1"/>
      <c r="CL54" s="209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1"/>
    </row>
    <row r="55" spans="1:108" ht="15" customHeight="1">
      <c r="A55" s="181"/>
      <c r="B55" s="195" t="s">
        <v>215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  <c r="AS55" s="181"/>
      <c r="AT55" s="197"/>
      <c r="AU55" s="197"/>
      <c r="AV55" s="197"/>
      <c r="AW55" s="197"/>
      <c r="AX55" s="197"/>
      <c r="AY55" s="197"/>
      <c r="AZ55" s="198"/>
      <c r="BA55" s="212" t="s">
        <v>142</v>
      </c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3"/>
      <c r="BT55" s="201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3"/>
      <c r="CL55" s="201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3"/>
    </row>
    <row r="56" spans="1:108" ht="15.75">
      <c r="A56" s="18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5"/>
      <c r="AS56" s="206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8"/>
      <c r="BT56" s="209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1"/>
      <c r="CL56" s="209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1"/>
    </row>
    <row r="57" spans="1:108" ht="33" customHeight="1">
      <c r="A57" s="181"/>
      <c r="B57" s="195" t="s">
        <v>216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6"/>
      <c r="AS57" s="181"/>
      <c r="AT57" s="195" t="s">
        <v>153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6"/>
      <c r="BT57" s="201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3"/>
      <c r="CL57" s="201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3"/>
    </row>
    <row r="58" spans="1:108" ht="16.5" customHeight="1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225"/>
      <c r="AT58" s="7" t="s">
        <v>154</v>
      </c>
      <c r="AU58" s="7"/>
      <c r="AV58" s="7"/>
      <c r="AW58" s="7"/>
      <c r="AX58" s="7"/>
      <c r="AY58" s="7"/>
      <c r="AZ58" s="228"/>
      <c r="BA58" s="39"/>
      <c r="BB58" s="39"/>
      <c r="BC58" s="39"/>
      <c r="BD58" s="39"/>
      <c r="BE58" s="229"/>
      <c r="BF58" s="229"/>
      <c r="BG58" s="229"/>
      <c r="BH58" s="229"/>
      <c r="BI58" s="229"/>
      <c r="BJ58" s="229"/>
      <c r="BK58" s="228"/>
      <c r="BL58" s="230" t="s">
        <v>155</v>
      </c>
      <c r="BM58" s="228"/>
      <c r="BN58" s="228"/>
      <c r="BO58" s="228"/>
      <c r="BP58" s="228"/>
      <c r="BQ58" s="228"/>
      <c r="BR58" s="228"/>
      <c r="BS58" s="231"/>
      <c r="BT58" s="232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4"/>
      <c r="CL58" s="232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4"/>
    </row>
    <row r="59" spans="1:108" ht="15" customHeight="1">
      <c r="A59" s="188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5"/>
      <c r="AS59" s="220"/>
      <c r="AT59" s="204" t="s">
        <v>156</v>
      </c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5"/>
      <c r="BT59" s="209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1"/>
      <c r="CL59" s="209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1"/>
    </row>
    <row r="60" spans="1:108" ht="33.75" customHeight="1">
      <c r="A60" s="188"/>
      <c r="B60" s="107" t="s">
        <v>217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220"/>
      <c r="AT60" s="221" t="s">
        <v>218</v>
      </c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2"/>
      <c r="BT60" s="217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1"/>
      <c r="CL60" s="217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9"/>
    </row>
    <row r="61" spans="1:108" ht="31.5" customHeight="1">
      <c r="A61" s="188"/>
      <c r="B61" s="158" t="s">
        <v>219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121"/>
      <c r="AT61" s="158" t="s">
        <v>158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9"/>
      <c r="BT61" s="235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7"/>
      <c r="CL61" s="238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40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1"/>
      <c r="B63" s="195" t="s">
        <v>221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6"/>
      <c r="AS63" s="181"/>
      <c r="AT63" s="197"/>
      <c r="AU63" s="197"/>
      <c r="AV63" s="197"/>
      <c r="AW63" s="197"/>
      <c r="AX63" s="197"/>
      <c r="AY63" s="197"/>
      <c r="AZ63" s="198"/>
      <c r="BA63" s="212" t="s">
        <v>142</v>
      </c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3"/>
      <c r="BT63" s="201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3"/>
      <c r="CL63" s="201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3"/>
    </row>
    <row r="64" spans="1:108" ht="15" customHeight="1">
      <c r="A64" s="188"/>
      <c r="B64" s="221" t="s">
        <v>222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220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2"/>
      <c r="BT64" s="241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3"/>
      <c r="CL64" s="241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3"/>
    </row>
    <row r="65" spans="1:108" ht="15" customHeight="1">
      <c r="A65" s="244"/>
      <c r="B65" s="195" t="s">
        <v>223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6"/>
      <c r="AS65" s="181"/>
      <c r="AT65" s="195" t="s">
        <v>224</v>
      </c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6"/>
      <c r="BT65" s="201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3"/>
      <c r="CL65" s="201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3"/>
    </row>
    <row r="66" spans="1:108" ht="15.75">
      <c r="A66" s="24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7"/>
      <c r="AS66" s="225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31"/>
      <c r="BT66" s="232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4"/>
      <c r="CL66" s="232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ht="15.75">
      <c r="A67" s="24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7"/>
      <c r="AS67" s="225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1"/>
      <c r="BT67" s="232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4"/>
      <c r="CL67" s="232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4"/>
    </row>
    <row r="68" spans="1:108" ht="15.75">
      <c r="A68" s="188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5"/>
      <c r="AS68" s="220"/>
      <c r="AT68" s="248" t="s">
        <v>226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09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1"/>
      <c r="CL68" s="209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1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1"/>
      <c r="B70" s="195" t="s">
        <v>228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6"/>
      <c r="AS70" s="181"/>
      <c r="AT70" s="197"/>
      <c r="AU70" s="197"/>
      <c r="AV70" s="197"/>
      <c r="AW70" s="197"/>
      <c r="AX70" s="197"/>
      <c r="AY70" s="197"/>
      <c r="AZ70" s="198"/>
      <c r="BA70" s="212" t="s">
        <v>162</v>
      </c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3"/>
      <c r="BT70" s="201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3"/>
      <c r="CL70" s="201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3"/>
    </row>
    <row r="71" spans="1:108" ht="15.75">
      <c r="A71" s="188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5"/>
      <c r="AS71" s="206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8"/>
      <c r="BT71" s="209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1"/>
      <c r="CL71" s="209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1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1"/>
      <c r="B73" s="195" t="s">
        <v>230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6"/>
      <c r="AS73" s="181"/>
      <c r="AT73" s="195" t="s">
        <v>231</v>
      </c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6"/>
      <c r="BT73" s="201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3"/>
      <c r="CL73" s="201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3"/>
    </row>
    <row r="74" spans="1:108" ht="15.7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7"/>
      <c r="AS74" s="225"/>
      <c r="AT74" s="7" t="s">
        <v>232</v>
      </c>
      <c r="AU74" s="7"/>
      <c r="AV74" s="7"/>
      <c r="AW74" s="7"/>
      <c r="AX74" s="7"/>
      <c r="AY74" s="7"/>
      <c r="AZ74" s="228"/>
      <c r="BA74" s="39"/>
      <c r="BB74" s="39"/>
      <c r="BC74" s="39"/>
      <c r="BD74" s="229"/>
      <c r="BE74" s="229"/>
      <c r="BF74" s="229"/>
      <c r="BG74" s="229"/>
      <c r="BH74" s="229"/>
      <c r="BI74" s="229"/>
      <c r="BJ74" s="229"/>
      <c r="BK74" s="39"/>
      <c r="BL74" s="39" t="s">
        <v>176</v>
      </c>
      <c r="BN74" s="39"/>
      <c r="BO74" s="39"/>
      <c r="BP74" s="39"/>
      <c r="BQ74" s="39"/>
      <c r="BR74" s="39"/>
      <c r="BS74" s="231"/>
      <c r="BT74" s="232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4"/>
      <c r="CL74" s="232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</row>
    <row r="75" spans="1:108" ht="15" customHeight="1">
      <c r="A75" s="225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7"/>
      <c r="AS75" s="225"/>
      <c r="AT75" s="226" t="s">
        <v>233</v>
      </c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7"/>
      <c r="BT75" s="232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4"/>
      <c r="CL75" s="232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</row>
    <row r="76" spans="1:108" ht="15.75">
      <c r="A76" s="225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7"/>
      <c r="AS76" s="225"/>
      <c r="AT76" s="7" t="s">
        <v>175</v>
      </c>
      <c r="AU76" s="7"/>
      <c r="AV76" s="7"/>
      <c r="AW76" s="7"/>
      <c r="AX76" s="7"/>
      <c r="AY76" s="7"/>
      <c r="AZ76" s="228"/>
      <c r="BA76" s="39"/>
      <c r="BB76" s="39"/>
      <c r="BC76" s="39"/>
      <c r="BD76" s="228"/>
      <c r="BE76" s="229"/>
      <c r="BF76" s="229"/>
      <c r="BG76" s="229"/>
      <c r="BH76" s="229"/>
      <c r="BI76" s="229"/>
      <c r="BJ76" s="229"/>
      <c r="BK76" s="39"/>
      <c r="BL76" s="39" t="s">
        <v>176</v>
      </c>
      <c r="BN76" s="39"/>
      <c r="BO76" s="39"/>
      <c r="BP76" s="39"/>
      <c r="BQ76" s="39"/>
      <c r="BR76" s="39"/>
      <c r="BS76" s="231"/>
      <c r="BT76" s="232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4"/>
      <c r="CL76" s="232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4"/>
    </row>
    <row r="77" spans="1:108" ht="15" customHeight="1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7"/>
      <c r="AS77" s="225"/>
      <c r="AT77" s="226" t="s">
        <v>234</v>
      </c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7"/>
      <c r="BT77" s="232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4"/>
      <c r="CL77" s="232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4"/>
    </row>
    <row r="78" spans="1:108" ht="15.75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7"/>
      <c r="AS78" s="225"/>
      <c r="AT78" s="7" t="s">
        <v>235</v>
      </c>
      <c r="AU78" s="7"/>
      <c r="AV78" s="7"/>
      <c r="AW78" s="7"/>
      <c r="AX78" s="7"/>
      <c r="AY78" s="7"/>
      <c r="AZ78" s="228"/>
      <c r="BA78" s="39"/>
      <c r="BB78" s="39"/>
      <c r="BC78" s="39"/>
      <c r="BD78" s="228"/>
      <c r="BE78" s="229"/>
      <c r="BF78" s="229"/>
      <c r="BG78" s="229"/>
      <c r="BH78" s="229"/>
      <c r="BI78" s="229"/>
      <c r="BJ78" s="229"/>
      <c r="BK78" s="39"/>
      <c r="BL78" s="39" t="s">
        <v>176</v>
      </c>
      <c r="BN78" s="39"/>
      <c r="BO78" s="39"/>
      <c r="BP78" s="39"/>
      <c r="BQ78" s="39"/>
      <c r="BR78" s="39"/>
      <c r="BS78" s="231"/>
      <c r="BT78" s="232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4"/>
      <c r="CL78" s="232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ht="15" customHeigh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7"/>
      <c r="AS79" s="225"/>
      <c r="AT79" s="226" t="s">
        <v>236</v>
      </c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7"/>
      <c r="BT79" s="232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4"/>
      <c r="CL79" s="232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</row>
    <row r="80" spans="1:108" ht="15.75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7"/>
      <c r="AS80" s="225"/>
      <c r="AT80" s="229"/>
      <c r="AU80" s="229"/>
      <c r="AV80" s="229"/>
      <c r="AW80" s="229"/>
      <c r="AX80" s="229"/>
      <c r="AY80" s="229"/>
      <c r="AZ80" s="228"/>
      <c r="BA80" s="250" t="s">
        <v>162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32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4"/>
      <c r="CL80" s="232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</row>
    <row r="81" spans="1:108" ht="15.75">
      <c r="A81" s="188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5"/>
      <c r="AS81" s="220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3"/>
      <c r="BT81" s="209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1"/>
      <c r="CL81" s="209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1"/>
    </row>
    <row r="82" spans="1:108" ht="31.5" customHeight="1">
      <c r="A82" s="188"/>
      <c r="B82" s="221" t="s">
        <v>237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20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2"/>
      <c r="BT82" s="241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3"/>
      <c r="CL82" s="241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3"/>
    </row>
    <row r="83" spans="1:108" ht="33" customHeight="1">
      <c r="A83" s="181"/>
      <c r="B83" s="195" t="s">
        <v>238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6"/>
      <c r="AS83" s="181"/>
      <c r="AT83" s="195" t="s">
        <v>239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6"/>
      <c r="BT83" s="201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3"/>
      <c r="CL83" s="201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3"/>
    </row>
    <row r="84" spans="1:108" ht="15.75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7"/>
      <c r="AS84" s="225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9"/>
      <c r="BK84" s="229"/>
      <c r="BL84" s="229"/>
      <c r="BM84" s="229"/>
      <c r="BN84" s="7"/>
      <c r="BO84" s="7" t="s">
        <v>50</v>
      </c>
      <c r="BP84" s="7"/>
      <c r="BQ84" s="7"/>
      <c r="BR84" s="7"/>
      <c r="BS84" s="254"/>
      <c r="BT84" s="232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4"/>
      <c r="CL84" s="232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</row>
    <row r="85" spans="1:108" ht="15.75">
      <c r="A85" s="188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5"/>
      <c r="AS85" s="220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3"/>
      <c r="BT85" s="209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1"/>
      <c r="CL85" s="209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1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1"/>
      <c r="B87" s="195" t="s">
        <v>242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6"/>
      <c r="AS87" s="181"/>
      <c r="AT87" s="195" t="s">
        <v>243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6"/>
      <c r="BT87" s="201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3"/>
      <c r="CL87" s="201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3"/>
    </row>
    <row r="88" spans="1:108" ht="15" customHeight="1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225"/>
      <c r="AT88" s="7" t="s">
        <v>166</v>
      </c>
      <c r="AU88" s="7"/>
      <c r="AV88" s="7"/>
      <c r="AW88" s="7"/>
      <c r="AX88" s="7"/>
      <c r="AY88" s="7"/>
      <c r="AZ88" s="228"/>
      <c r="BA88" s="39"/>
      <c r="BB88" s="39"/>
      <c r="BC88" s="39"/>
      <c r="BD88" s="229"/>
      <c r="BE88" s="229"/>
      <c r="BF88" s="229"/>
      <c r="BG88" s="229"/>
      <c r="BH88" s="229"/>
      <c r="BI88" s="229"/>
      <c r="BJ88" s="229"/>
      <c r="BK88" s="39" t="s">
        <v>244</v>
      </c>
      <c r="BL88" s="39"/>
      <c r="BM88" s="39"/>
      <c r="BN88" s="39"/>
      <c r="BO88" s="39"/>
      <c r="BP88" s="39"/>
      <c r="BQ88" s="39"/>
      <c r="BR88" s="39"/>
      <c r="BS88" s="231"/>
      <c r="BT88" s="232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4"/>
      <c r="CL88" s="232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4"/>
    </row>
    <row r="89" spans="1:108" ht="15.75">
      <c r="A89" s="225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7"/>
      <c r="AS89" s="225"/>
      <c r="AT89" s="226" t="s">
        <v>245</v>
      </c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7"/>
      <c r="BT89" s="232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4"/>
      <c r="CL89" s="232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4"/>
    </row>
    <row r="90" spans="1:108" ht="15" customHeight="1">
      <c r="A90" s="225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7"/>
      <c r="AS90" s="225"/>
      <c r="AT90" s="229"/>
      <c r="AU90" s="229"/>
      <c r="AV90" s="229"/>
      <c r="AW90" s="229"/>
      <c r="AX90" s="229"/>
      <c r="AY90" s="229"/>
      <c r="AZ90" s="229"/>
      <c r="BA90" s="39"/>
      <c r="BB90" s="255" t="s">
        <v>246</v>
      </c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6"/>
      <c r="BT90" s="232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4"/>
      <c r="CL90" s="232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4"/>
    </row>
    <row r="91" spans="1:108" ht="15.75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7"/>
      <c r="AS91" s="225"/>
      <c r="AT91" s="226" t="s">
        <v>247</v>
      </c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7"/>
      <c r="BT91" s="232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4"/>
      <c r="CL91" s="232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4"/>
    </row>
    <row r="92" spans="1:108" ht="15" customHeight="1">
      <c r="A92" s="225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7"/>
      <c r="AS92" s="225"/>
      <c r="AT92" s="7" t="s">
        <v>166</v>
      </c>
      <c r="AU92" s="7"/>
      <c r="AV92" s="7"/>
      <c r="AW92" s="7"/>
      <c r="AX92" s="7"/>
      <c r="AY92" s="7"/>
      <c r="AZ92" s="228"/>
      <c r="BA92" s="39"/>
      <c r="BB92" s="39"/>
      <c r="BC92" s="39"/>
      <c r="BD92" s="229"/>
      <c r="BE92" s="229"/>
      <c r="BF92" s="229"/>
      <c r="BG92" s="229"/>
      <c r="BH92" s="229"/>
      <c r="BI92" s="229"/>
      <c r="BJ92" s="229"/>
      <c r="BK92" s="39" t="s">
        <v>248</v>
      </c>
      <c r="BL92" s="39"/>
      <c r="BM92" s="39"/>
      <c r="BN92" s="39"/>
      <c r="BO92" s="39"/>
      <c r="BP92" s="39"/>
      <c r="BQ92" s="39"/>
      <c r="BR92" s="39"/>
      <c r="BS92" s="231"/>
      <c r="BT92" s="232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4"/>
      <c r="CL92" s="232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4"/>
    </row>
    <row r="93" spans="1:108" ht="15.75">
      <c r="A93" s="220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5"/>
      <c r="AS93" s="220"/>
      <c r="AT93" s="204" t="s">
        <v>249</v>
      </c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5"/>
      <c r="BT93" s="209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1"/>
      <c r="CL93" s="209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1"/>
    </row>
    <row r="94" spans="1:108" ht="15" customHeight="1">
      <c r="A94" s="181"/>
      <c r="B94" s="195" t="s">
        <v>250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6"/>
      <c r="AS94" s="181"/>
      <c r="AT94" s="195" t="s">
        <v>251</v>
      </c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6"/>
      <c r="BT94" s="201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3"/>
      <c r="CL94" s="201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3"/>
    </row>
    <row r="95" spans="1:108" ht="15" customHeight="1">
      <c r="A95" s="225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7"/>
      <c r="AS95" s="225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4"/>
      <c r="BT95" s="232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4"/>
      <c r="CL95" s="232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4"/>
    </row>
    <row r="96" spans="1:108" ht="15.75">
      <c r="A96" s="225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225"/>
      <c r="AT96" s="226" t="s">
        <v>253</v>
      </c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7"/>
      <c r="BT96" s="232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4"/>
      <c r="CL96" s="232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4"/>
    </row>
    <row r="97" spans="1:108" ht="15" customHeight="1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7"/>
      <c r="AS97" s="225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8"/>
      <c r="BG97" s="257" t="s">
        <v>254</v>
      </c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8"/>
      <c r="BT97" s="232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4"/>
      <c r="CL97" s="232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4"/>
    </row>
    <row r="98" spans="1:108" ht="15.75">
      <c r="A98" s="225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7"/>
      <c r="AS98" s="225"/>
      <c r="AT98" s="226" t="s">
        <v>255</v>
      </c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7"/>
      <c r="BT98" s="232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4"/>
      <c r="CL98" s="232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4"/>
    </row>
    <row r="99" spans="1:108" ht="15" customHeight="1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7"/>
      <c r="AS99" s="225"/>
      <c r="AT99" s="7" t="s">
        <v>256</v>
      </c>
      <c r="AU99" s="7"/>
      <c r="AV99" s="7"/>
      <c r="AW99" s="7"/>
      <c r="AX99" s="7"/>
      <c r="AY99" s="7"/>
      <c r="AZ99" s="228"/>
      <c r="BA99" s="39"/>
      <c r="BB99" s="39"/>
      <c r="BC99" s="229"/>
      <c r="BD99" s="229"/>
      <c r="BE99" s="229"/>
      <c r="BF99" s="229"/>
      <c r="BG99" s="7" t="s">
        <v>257</v>
      </c>
      <c r="BJ99" s="228"/>
      <c r="BK99" s="39"/>
      <c r="BL99" s="39"/>
      <c r="BN99" s="39"/>
      <c r="BO99" s="39"/>
      <c r="BP99" s="39"/>
      <c r="BQ99" s="39"/>
      <c r="BR99" s="39"/>
      <c r="BS99" s="231"/>
      <c r="BT99" s="232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4"/>
      <c r="CL99" s="232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4"/>
    </row>
    <row r="100" spans="1:108" ht="15.75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7"/>
      <c r="AS100" s="225"/>
      <c r="AT100" s="226" t="s">
        <v>258</v>
      </c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7"/>
      <c r="BT100" s="232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4"/>
      <c r="CL100" s="232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4"/>
    </row>
    <row r="101" spans="1:108" ht="1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7"/>
      <c r="AS101" s="225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8"/>
      <c r="BG101" s="257" t="s">
        <v>254</v>
      </c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8"/>
      <c r="BT101" s="232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4"/>
      <c r="CL101" s="232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4"/>
    </row>
    <row r="102" spans="1:108" ht="15.75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7"/>
      <c r="AS102" s="225"/>
      <c r="AT102" s="226" t="s">
        <v>259</v>
      </c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7"/>
      <c r="BT102" s="232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4"/>
      <c r="CL102" s="232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4"/>
    </row>
    <row r="103" spans="1:108" ht="15" customHeight="1">
      <c r="A103" s="225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7"/>
      <c r="AS103" s="225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8"/>
      <c r="BG103" s="257" t="s">
        <v>260</v>
      </c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8"/>
      <c r="BT103" s="232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4"/>
      <c r="CL103" s="232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4"/>
    </row>
    <row r="104" spans="1:108" ht="15.75">
      <c r="A104" s="225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7"/>
      <c r="AS104" s="225"/>
      <c r="AT104" s="226" t="s">
        <v>261</v>
      </c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7"/>
      <c r="BT104" s="232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4"/>
      <c r="CL104" s="232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4"/>
    </row>
    <row r="105" spans="1:108" ht="15" customHeight="1">
      <c r="A105" s="22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7"/>
      <c r="AS105" s="225"/>
      <c r="AT105" s="229"/>
      <c r="AU105" s="229"/>
      <c r="AV105" s="229"/>
      <c r="AW105" s="229"/>
      <c r="AX105" s="229"/>
      <c r="AY105" s="229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1"/>
      <c r="BT105" s="232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4"/>
      <c r="CL105" s="232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4"/>
    </row>
    <row r="106" spans="1:108" ht="15.75">
      <c r="A106" s="188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5"/>
      <c r="AS106" s="220"/>
      <c r="AT106" s="204" t="s">
        <v>263</v>
      </c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5"/>
      <c r="BT106" s="209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1"/>
      <c r="CL106" s="209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1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1"/>
      <c r="B108" s="195" t="s">
        <v>265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6"/>
      <c r="AS108" s="181"/>
      <c r="AT108" s="197"/>
      <c r="AU108" s="197"/>
      <c r="AV108" s="197"/>
      <c r="AW108" s="197"/>
      <c r="AX108" s="197"/>
      <c r="AY108" s="197"/>
      <c r="AZ108" s="198"/>
      <c r="BA108" s="212" t="s">
        <v>162</v>
      </c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3"/>
      <c r="BT108" s="201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3"/>
      <c r="CL108" s="201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3"/>
    </row>
    <row r="109" spans="1:108" ht="15" customHeight="1">
      <c r="A109" s="188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5"/>
      <c r="AS109" s="206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8"/>
      <c r="BT109" s="209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1"/>
      <c r="CL109" s="209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1"/>
    </row>
    <row r="110" spans="1:108" ht="15.75">
      <c r="A110" s="181"/>
      <c r="B110" s="195" t="s">
        <v>266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6"/>
      <c r="AS110" s="181"/>
      <c r="AT110" s="197"/>
      <c r="AU110" s="197"/>
      <c r="AV110" s="197"/>
      <c r="AW110" s="197"/>
      <c r="AX110" s="197"/>
      <c r="AY110" s="197"/>
      <c r="AZ110" s="198"/>
      <c r="BA110" s="212" t="s">
        <v>162</v>
      </c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3"/>
      <c r="BT110" s="201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3"/>
      <c r="CL110" s="201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3"/>
    </row>
    <row r="111" spans="1:108" ht="15" customHeight="1">
      <c r="A111" s="188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5"/>
      <c r="AS111" s="206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8"/>
      <c r="BT111" s="209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1"/>
      <c r="CL111" s="209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1"/>
    </row>
    <row r="112" spans="1:108" ht="15.75">
      <c r="A112" s="188"/>
      <c r="B112" s="221" t="s">
        <v>267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2"/>
      <c r="AS112" s="220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2"/>
      <c r="BT112" s="241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3"/>
      <c r="CL112" s="241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3"/>
    </row>
    <row r="113" spans="1:108" ht="15" customHeight="1">
      <c r="A113" s="188"/>
      <c r="B113" s="221" t="s">
        <v>268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2"/>
      <c r="AS113" s="220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2"/>
      <c r="BT113" s="241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3"/>
      <c r="CL113" s="241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42"/>
      <c r="DC113" s="242"/>
      <c r="DD113" s="243"/>
    </row>
    <row r="114" spans="1:108" ht="15" customHeight="1">
      <c r="A114" s="188"/>
      <c r="B114" s="221" t="s">
        <v>269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2"/>
      <c r="AS114" s="220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2"/>
      <c r="BT114" s="241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3"/>
      <c r="CL114" s="241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3"/>
    </row>
    <row r="115" spans="1:108" ht="15" customHeight="1">
      <c r="A115" s="188"/>
      <c r="B115" s="158" t="s">
        <v>270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9"/>
      <c r="AS115" s="220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2"/>
      <c r="BT115" s="241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3"/>
      <c r="CL115" s="259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</row>
    <row r="116" spans="1:108" ht="15" customHeight="1">
      <c r="A116" s="262" t="s">
        <v>271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</row>
    <row r="117" spans="1:108" ht="15.75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1" t="s">
        <v>277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3"/>
    </row>
    <row r="120" spans="1:108" ht="15.75">
      <c r="A120" s="263"/>
      <c r="B120" s="221" t="s">
        <v>278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2"/>
      <c r="AK120" s="264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2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3"/>
      <c r="B121" s="221" t="s">
        <v>279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2"/>
      <c r="AK121" s="264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2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3"/>
      <c r="B122" s="221" t="s">
        <v>280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2"/>
      <c r="AK122" s="264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2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3"/>
      <c r="B123" s="221" t="s">
        <v>281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2"/>
      <c r="AK123" s="264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2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3"/>
      <c r="B124" s="221" t="s">
        <v>282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2"/>
      <c r="AK124" s="264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2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3"/>
      <c r="B125" s="265" t="s">
        <v>283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6"/>
      <c r="AK125" s="267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6"/>
      <c r="AY125" s="268" t="s">
        <v>284</v>
      </c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>
        <v>4550</v>
      </c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9">
        <f>BJ125/'[1]хар-ка по 75-му'!E45/12</f>
        <v>1.744096902790555</v>
      </c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8" t="s">
        <v>285</v>
      </c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</row>
    <row r="126" spans="1:108" ht="32.25" customHeight="1">
      <c r="A126" s="263"/>
      <c r="B126" s="221" t="s">
        <v>286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2"/>
      <c r="AK126" s="264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2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3"/>
      <c r="B127" s="221" t="s">
        <v>287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2"/>
      <c r="AK127" s="26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2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3"/>
      <c r="B128" s="221" t="s">
        <v>288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2"/>
      <c r="AK128" s="264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2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3"/>
      <c r="B129" s="158" t="s">
        <v>289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9"/>
      <c r="AK129" s="4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9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3"/>
      <c r="B130" s="221" t="s">
        <v>290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2"/>
      <c r="AK130" s="264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2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3"/>
      <c r="B131" s="221" t="s">
        <v>291</v>
      </c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2"/>
      <c r="AK131" s="264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2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1" t="s">
        <v>292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3"/>
    </row>
    <row r="133" spans="1:108" ht="33.75" customHeight="1">
      <c r="A133" s="263"/>
      <c r="B133" s="221" t="s">
        <v>293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2"/>
      <c r="AK133" s="264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2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3"/>
      <c r="B134" s="221" t="s">
        <v>294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2"/>
      <c r="AK134" s="264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2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3"/>
      <c r="B135" s="221" t="s">
        <v>295</v>
      </c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2"/>
      <c r="AK135" s="264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2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3"/>
      <c r="B136" s="221" t="s">
        <v>296</v>
      </c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2"/>
      <c r="AK136" s="264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2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3"/>
      <c r="B137" s="221" t="s">
        <v>297</v>
      </c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2"/>
      <c r="AK137" s="264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2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3"/>
      <c r="B138" s="221" t="s">
        <v>298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2"/>
      <c r="AK138" s="264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2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3"/>
      <c r="B139" s="221" t="s">
        <v>299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2"/>
      <c r="AK139" s="264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2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3"/>
      <c r="B140" s="221" t="s">
        <v>300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2"/>
      <c r="AK140" s="264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2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3"/>
      <c r="B141" s="221" t="s">
        <v>301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2"/>
      <c r="AK141" s="264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2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3"/>
      <c r="B142" s="221" t="s">
        <v>302</v>
      </c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2"/>
      <c r="AK142" s="264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2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3"/>
      <c r="B143" s="221" t="s">
        <v>303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2"/>
      <c r="AK143" s="264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2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3"/>
      <c r="B144" s="221" t="s">
        <v>304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2"/>
      <c r="AK144" s="264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2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3"/>
      <c r="B145" s="221" t="s">
        <v>305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2"/>
      <c r="AK145" s="264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2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3"/>
      <c r="B146" s="221" t="s">
        <v>306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2"/>
      <c r="AK146" s="264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2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3"/>
      <c r="B147" s="221" t="s">
        <v>307</v>
      </c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2"/>
      <c r="AK147" s="264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2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3"/>
      <c r="B148" s="221" t="s">
        <v>308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2"/>
      <c r="AK148" s="264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2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3"/>
      <c r="B149" s="221" t="s">
        <v>309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2"/>
      <c r="AK149" s="264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2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1" t="s">
        <v>310</v>
      </c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3"/>
    </row>
    <row r="151" spans="1:108" ht="15" customHeight="1">
      <c r="A151" s="263"/>
      <c r="B151" s="221" t="s">
        <v>311</v>
      </c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2"/>
      <c r="AK151" s="264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2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3"/>
      <c r="B152" s="221" t="s">
        <v>312</v>
      </c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2"/>
      <c r="AK152" s="264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2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3"/>
      <c r="B153" s="221" t="s">
        <v>313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2"/>
      <c r="AK153" s="264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2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3"/>
      <c r="B154" s="221" t="s">
        <v>314</v>
      </c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2"/>
      <c r="AK154" s="264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2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3"/>
      <c r="B155" s="221" t="s">
        <v>315</v>
      </c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2"/>
      <c r="AK155" s="264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2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4"/>
      <c r="B156" s="158" t="s">
        <v>316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9"/>
      <c r="AK156" s="4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9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3"/>
      <c r="B157" s="221" t="s">
        <v>317</v>
      </c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2"/>
      <c r="AK157" s="264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2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3"/>
      <c r="B158" s="221" t="s">
        <v>318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2"/>
      <c r="AK158" s="264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2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3"/>
      <c r="B159" s="221" t="s">
        <v>319</v>
      </c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2"/>
      <c r="AK159" s="264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2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3"/>
      <c r="B160" s="221" t="s">
        <v>320</v>
      </c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2"/>
      <c r="AK160" s="264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2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3"/>
      <c r="B161" s="221" t="s">
        <v>321</v>
      </c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2"/>
      <c r="AK161" s="264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2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3"/>
      <c r="B162" s="221" t="s">
        <v>322</v>
      </c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2"/>
      <c r="AK162" s="264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2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3"/>
      <c r="B163" s="221" t="s">
        <v>323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2"/>
      <c r="AK163" s="264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2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1" t="s">
        <v>324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3"/>
    </row>
    <row r="165" spans="1:108" ht="47.25" customHeight="1">
      <c r="A165" s="263"/>
      <c r="B165" s="221" t="s">
        <v>325</v>
      </c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  <c r="AK165" s="264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2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3"/>
      <c r="B166" s="221" t="s">
        <v>326</v>
      </c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2"/>
      <c r="AK166" s="264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2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3"/>
      <c r="B167" s="221" t="s">
        <v>327</v>
      </c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2"/>
      <c r="AK167" s="264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2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3"/>
      <c r="B168" s="221" t="s">
        <v>328</v>
      </c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2"/>
      <c r="AK168" s="264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2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3"/>
      <c r="B169" s="221" t="s">
        <v>329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2"/>
      <c r="AK169" s="264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2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1" t="s">
        <v>330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3"/>
    </row>
    <row r="171" spans="1:108" ht="15" customHeight="1">
      <c r="A171" s="263"/>
      <c r="B171" s="221" t="s">
        <v>331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2"/>
      <c r="AK171" s="264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2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3"/>
      <c r="B172" s="221" t="s">
        <v>332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2"/>
      <c r="AK172" s="264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2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3"/>
      <c r="B173" s="221" t="s">
        <v>333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2"/>
      <c r="AK173" s="264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2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3"/>
      <c r="B174" s="221" t="s">
        <v>334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2"/>
      <c r="AK174" s="264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2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3"/>
      <c r="B175" s="221" t="s">
        <v>335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2"/>
      <c r="AK175" s="264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2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3"/>
      <c r="B176" s="221" t="s">
        <v>336</v>
      </c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2"/>
      <c r="AK176" s="264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2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3"/>
      <c r="B177" s="221" t="s">
        <v>337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2"/>
      <c r="AK177" s="264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2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3"/>
      <c r="B178" s="221" t="s">
        <v>338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2"/>
      <c r="AK178" s="264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2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3"/>
      <c r="B179" s="221" t="s">
        <v>339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2"/>
      <c r="AK179" s="264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2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3"/>
      <c r="B180" s="221" t="s">
        <v>340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2"/>
      <c r="AK180" s="264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2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1" t="s">
        <v>341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  <c r="DA181" s="272"/>
      <c r="DB181" s="272"/>
      <c r="DC181" s="272"/>
      <c r="DD181" s="273"/>
    </row>
    <row r="182" spans="1:108" ht="69.75" customHeight="1">
      <c r="A182" s="274"/>
      <c r="B182" s="158" t="s">
        <v>342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9"/>
      <c r="AK182" s="4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9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3"/>
      <c r="B183" s="221" t="s">
        <v>343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2"/>
      <c r="AK183" s="264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2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3"/>
      <c r="B184" s="221" t="s">
        <v>344</v>
      </c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2"/>
      <c r="AK184" s="264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2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3"/>
      <c r="B185" s="221" t="s">
        <v>345</v>
      </c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2"/>
      <c r="AK185" s="264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2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1" t="s">
        <v>346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/>
      <c r="CH186" s="272"/>
      <c r="CI186" s="272"/>
      <c r="CJ186" s="272"/>
      <c r="CK186" s="272"/>
      <c r="CL186" s="272"/>
      <c r="CM186" s="272"/>
      <c r="CN186" s="272"/>
      <c r="CO186" s="272"/>
      <c r="CP186" s="272"/>
      <c r="CQ186" s="272"/>
      <c r="CR186" s="272"/>
      <c r="CS186" s="272"/>
      <c r="CT186" s="272"/>
      <c r="CU186" s="272"/>
      <c r="CV186" s="272"/>
      <c r="CW186" s="272"/>
      <c r="CX186" s="272"/>
      <c r="CY186" s="272"/>
      <c r="CZ186" s="272"/>
      <c r="DA186" s="272"/>
      <c r="DB186" s="272"/>
      <c r="DC186" s="272"/>
      <c r="DD186" s="273"/>
    </row>
    <row r="187" spans="1:108" ht="15" customHeight="1">
      <c r="A187" s="263"/>
      <c r="B187" s="221" t="s">
        <v>347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2"/>
      <c r="AK187" s="264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2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3"/>
      <c r="B188" s="221" t="s">
        <v>348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2"/>
      <c r="AK188" s="264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2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3"/>
      <c r="B189" s="221" t="s">
        <v>349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2"/>
      <c r="AK189" s="264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2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3"/>
      <c r="B190" s="221" t="s">
        <v>350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2"/>
      <c r="AK190" s="264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2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3"/>
      <c r="B191" s="221" t="s">
        <v>351</v>
      </c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2"/>
      <c r="AK191" s="264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2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3"/>
      <c r="B192" s="221" t="s">
        <v>352</v>
      </c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2"/>
      <c r="AK192" s="264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2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1" t="s">
        <v>353</v>
      </c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272"/>
      <c r="BL193" s="272"/>
      <c r="BM193" s="272"/>
      <c r="BN193" s="272"/>
      <c r="BO193" s="272"/>
      <c r="BP193" s="272"/>
      <c r="BQ193" s="272"/>
      <c r="BR193" s="272"/>
      <c r="BS193" s="272"/>
      <c r="BT193" s="272"/>
      <c r="BU193" s="272"/>
      <c r="BV193" s="272"/>
      <c r="BW193" s="272"/>
      <c r="BX193" s="272"/>
      <c r="BY193" s="272"/>
      <c r="BZ193" s="272"/>
      <c r="CA193" s="272"/>
      <c r="CB193" s="272"/>
      <c r="CC193" s="272"/>
      <c r="CD193" s="272"/>
      <c r="CE193" s="272"/>
      <c r="CF193" s="272"/>
      <c r="CG193" s="272"/>
      <c r="CH193" s="272"/>
      <c r="CI193" s="272"/>
      <c r="CJ193" s="272"/>
      <c r="CK193" s="272"/>
      <c r="CL193" s="272"/>
      <c r="CM193" s="272"/>
      <c r="CN193" s="272"/>
      <c r="CO193" s="272"/>
      <c r="CP193" s="272"/>
      <c r="CQ193" s="272"/>
      <c r="CR193" s="272"/>
      <c r="CS193" s="272"/>
      <c r="CT193" s="272"/>
      <c r="CU193" s="272"/>
      <c r="CV193" s="272"/>
      <c r="CW193" s="272"/>
      <c r="CX193" s="272"/>
      <c r="CY193" s="272"/>
      <c r="CZ193" s="272"/>
      <c r="DA193" s="272"/>
      <c r="DB193" s="272"/>
      <c r="DC193" s="272"/>
      <c r="DD193" s="273"/>
    </row>
    <row r="194" spans="1:108" ht="51.75" customHeight="1">
      <c r="A194" s="263"/>
      <c r="B194" s="158" t="s">
        <v>354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9"/>
      <c r="AK194" s="4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9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  <c r="CA194" s="270"/>
      <c r="CB194" s="270"/>
      <c r="CC194" s="270"/>
      <c r="CD194" s="270"/>
      <c r="CE194" s="270"/>
      <c r="CF194" s="270"/>
      <c r="CG194" s="270"/>
      <c r="CH194" s="270"/>
      <c r="CI194" s="270"/>
      <c r="CJ194" s="270"/>
      <c r="CK194" s="270"/>
      <c r="CL194" s="270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3"/>
      <c r="B195" s="221" t="s">
        <v>355</v>
      </c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2"/>
      <c r="AK195" s="264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2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3"/>
      <c r="B196" s="221" t="s">
        <v>356</v>
      </c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2"/>
      <c r="AK196" s="264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2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3"/>
      <c r="B197" s="221" t="s">
        <v>357</v>
      </c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2"/>
      <c r="AK197" s="264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2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3"/>
      <c r="B198" s="221" t="s">
        <v>358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2"/>
      <c r="AK198" s="264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2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3"/>
      <c r="B199" s="221" t="s">
        <v>359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2"/>
      <c r="AK199" s="264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2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3"/>
      <c r="B200" s="221" t="s">
        <v>360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2"/>
      <c r="AK200" s="264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2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3"/>
      <c r="B201" s="221" t="s">
        <v>361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2"/>
      <c r="AK201" s="264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2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3"/>
      <c r="B202" s="221" t="s">
        <v>362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2"/>
      <c r="AK202" s="264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2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3"/>
      <c r="B203" s="221" t="s">
        <v>363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2"/>
      <c r="AK203" s="264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2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3"/>
      <c r="B204" s="221" t="s">
        <v>364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2"/>
      <c r="AK204" s="264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2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3"/>
      <c r="B205" s="221" t="s">
        <v>365</v>
      </c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  <c r="AK205" s="264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2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3"/>
      <c r="B206" s="221" t="s">
        <v>366</v>
      </c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2"/>
      <c r="AK206" s="264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2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3"/>
      <c r="B207" s="221" t="s">
        <v>367</v>
      </c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2"/>
      <c r="AK207" s="264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2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3"/>
      <c r="B208" s="221" t="s">
        <v>368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2"/>
      <c r="AK208" s="264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2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3"/>
      <c r="B209" s="221" t="s">
        <v>369</v>
      </c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2"/>
      <c r="AK209" s="264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2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1" t="s">
        <v>370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272"/>
      <c r="BD210" s="272"/>
      <c r="BE210" s="272"/>
      <c r="BF210" s="272"/>
      <c r="BG210" s="272"/>
      <c r="BH210" s="272"/>
      <c r="BI210" s="272"/>
      <c r="BJ210" s="272"/>
      <c r="BK210" s="272"/>
      <c r="BL210" s="272"/>
      <c r="BM210" s="272"/>
      <c r="BN210" s="272"/>
      <c r="BO210" s="272"/>
      <c r="BP210" s="272"/>
      <c r="BQ210" s="272"/>
      <c r="BR210" s="272"/>
      <c r="BS210" s="272"/>
      <c r="BT210" s="272"/>
      <c r="BU210" s="272"/>
      <c r="BV210" s="272"/>
      <c r="BW210" s="272"/>
      <c r="BX210" s="272"/>
      <c r="BY210" s="272"/>
      <c r="BZ210" s="272"/>
      <c r="CA210" s="272"/>
      <c r="CB210" s="272"/>
      <c r="CC210" s="272"/>
      <c r="CD210" s="272"/>
      <c r="CE210" s="272"/>
      <c r="CF210" s="272"/>
      <c r="CG210" s="272"/>
      <c r="CH210" s="272"/>
      <c r="CI210" s="272"/>
      <c r="CJ210" s="272"/>
      <c r="CK210" s="272"/>
      <c r="CL210" s="272"/>
      <c r="CM210" s="272"/>
      <c r="CN210" s="272"/>
      <c r="CO210" s="272"/>
      <c r="CP210" s="272"/>
      <c r="CQ210" s="272"/>
      <c r="CR210" s="272"/>
      <c r="CS210" s="272"/>
      <c r="CT210" s="272"/>
      <c r="CU210" s="272"/>
      <c r="CV210" s="272"/>
      <c r="CW210" s="272"/>
      <c r="CX210" s="272"/>
      <c r="CY210" s="272"/>
      <c r="CZ210" s="272"/>
      <c r="DA210" s="272"/>
      <c r="DB210" s="272"/>
      <c r="DC210" s="272"/>
      <c r="DD210" s="273"/>
    </row>
    <row r="211" spans="1:108" ht="15" customHeight="1">
      <c r="A211" s="263"/>
      <c r="B211" s="221" t="s">
        <v>371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2"/>
      <c r="AK211" s="264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2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3"/>
      <c r="B212" s="221" t="s">
        <v>372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2"/>
      <c r="AK212" s="264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2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3"/>
      <c r="B213" s="221" t="s">
        <v>373</v>
      </c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2"/>
      <c r="AK213" s="264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2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3"/>
      <c r="B214" s="221" t="s">
        <v>374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2"/>
      <c r="AK214" s="264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2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3"/>
      <c r="B215" s="221" t="s">
        <v>375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2"/>
      <c r="AK215" s="264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2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3"/>
      <c r="B216" s="221" t="s">
        <v>376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2"/>
      <c r="AK216" s="264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2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1" t="s">
        <v>377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272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/>
      <c r="BV217" s="272"/>
      <c r="BW217" s="272"/>
      <c r="BX217" s="272"/>
      <c r="BY217" s="272"/>
      <c r="BZ217" s="272"/>
      <c r="CA217" s="272"/>
      <c r="CB217" s="272"/>
      <c r="CC217" s="272"/>
      <c r="CD217" s="272"/>
      <c r="CE217" s="272"/>
      <c r="CF217" s="272"/>
      <c r="CG217" s="272"/>
      <c r="CH217" s="272"/>
      <c r="CI217" s="272"/>
      <c r="CJ217" s="272"/>
      <c r="CK217" s="272"/>
      <c r="CL217" s="272"/>
      <c r="CM217" s="272"/>
      <c r="CN217" s="272"/>
      <c r="CO217" s="272"/>
      <c r="CP217" s="272"/>
      <c r="CQ217" s="272"/>
      <c r="CR217" s="272"/>
      <c r="CS217" s="272"/>
      <c r="CT217" s="272"/>
      <c r="CU217" s="272"/>
      <c r="CV217" s="272"/>
      <c r="CW217" s="272"/>
      <c r="CX217" s="272"/>
      <c r="CY217" s="272"/>
      <c r="CZ217" s="272"/>
      <c r="DA217" s="272"/>
      <c r="DB217" s="272"/>
      <c r="DC217" s="272"/>
      <c r="DD217" s="273"/>
    </row>
    <row r="218" spans="1:108" ht="36.75" customHeight="1">
      <c r="A218" s="263"/>
      <c r="B218" s="221" t="s">
        <v>378</v>
      </c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2"/>
      <c r="AK218" s="264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2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3"/>
      <c r="B219" s="221" t="s">
        <v>379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2"/>
      <c r="AK219" s="264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2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3"/>
      <c r="B220" s="221" t="s">
        <v>380</v>
      </c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2"/>
      <c r="AK220" s="264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2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3"/>
      <c r="B221" s="221" t="s">
        <v>381</v>
      </c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2"/>
      <c r="AK221" s="264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2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3"/>
      <c r="B222" s="221" t="s">
        <v>382</v>
      </c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2"/>
      <c r="AK222" s="264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2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3"/>
      <c r="B223" s="221" t="s">
        <v>383</v>
      </c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2"/>
      <c r="AK223" s="264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2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1" t="s">
        <v>384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/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/>
      <c r="BU224" s="272"/>
      <c r="BV224" s="272"/>
      <c r="BW224" s="272"/>
      <c r="BX224" s="272"/>
      <c r="BY224" s="272"/>
      <c r="BZ224" s="272"/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2"/>
      <c r="CM224" s="272"/>
      <c r="CN224" s="272"/>
      <c r="CO224" s="272"/>
      <c r="CP224" s="272"/>
      <c r="CQ224" s="272"/>
      <c r="CR224" s="272"/>
      <c r="CS224" s="272"/>
      <c r="CT224" s="272"/>
      <c r="CU224" s="272"/>
      <c r="CV224" s="272"/>
      <c r="CW224" s="272"/>
      <c r="CX224" s="272"/>
      <c r="CY224" s="272"/>
      <c r="CZ224" s="272"/>
      <c r="DA224" s="272"/>
      <c r="DB224" s="272"/>
      <c r="DC224" s="272"/>
      <c r="DD224" s="273"/>
    </row>
    <row r="225" spans="1:108" ht="15" customHeight="1">
      <c r="A225" s="263"/>
      <c r="B225" s="221" t="s">
        <v>385</v>
      </c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2"/>
      <c r="AK225" s="264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2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3"/>
      <c r="B226" s="221" t="s">
        <v>386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2"/>
      <c r="AK226" s="264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2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3"/>
      <c r="B227" s="221" t="s">
        <v>387</v>
      </c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2"/>
      <c r="AK227" s="264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2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3"/>
      <c r="B228" s="221" t="s">
        <v>388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2"/>
      <c r="AK228" s="264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2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1" t="s">
        <v>389</v>
      </c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272"/>
      <c r="BL229" s="272"/>
      <c r="BM229" s="272"/>
      <c r="BN229" s="272"/>
      <c r="BO229" s="272"/>
      <c r="BP229" s="272"/>
      <c r="BQ229" s="272"/>
      <c r="BR229" s="272"/>
      <c r="BS229" s="272"/>
      <c r="BT229" s="272"/>
      <c r="BU229" s="272"/>
      <c r="BV229" s="272"/>
      <c r="BW229" s="27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272"/>
      <c r="CP229" s="272"/>
      <c r="CQ229" s="272"/>
      <c r="CR229" s="272"/>
      <c r="CS229" s="272"/>
      <c r="CT229" s="272"/>
      <c r="CU229" s="272"/>
      <c r="CV229" s="272"/>
      <c r="CW229" s="272"/>
      <c r="CX229" s="272"/>
      <c r="CY229" s="272"/>
      <c r="CZ229" s="272"/>
      <c r="DA229" s="272"/>
      <c r="DB229" s="272"/>
      <c r="DC229" s="272"/>
      <c r="DD229" s="273"/>
    </row>
    <row r="230" spans="1:108" ht="15" customHeight="1">
      <c r="A230" s="263"/>
      <c r="B230" s="221" t="s">
        <v>390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2"/>
      <c r="AK230" s="264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2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3"/>
      <c r="B231" s="221" t="s">
        <v>391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2"/>
      <c r="AK231" s="264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2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3"/>
      <c r="B232" s="221" t="s">
        <v>392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2"/>
      <c r="AK232" s="264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2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3"/>
      <c r="B233" s="221" t="s">
        <v>393</v>
      </c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2"/>
      <c r="AK233" s="264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2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3"/>
      <c r="B234" s="221" t="s">
        <v>394</v>
      </c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2"/>
      <c r="AK234" s="264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2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3"/>
      <c r="B235" s="221" t="s">
        <v>395</v>
      </c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2"/>
      <c r="AK235" s="264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2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3"/>
      <c r="B236" s="221" t="s">
        <v>396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2"/>
      <c r="AK236" s="264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2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3"/>
      <c r="B237" s="221" t="s">
        <v>397</v>
      </c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2"/>
      <c r="AK237" s="264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2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1" t="s">
        <v>398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2"/>
      <c r="AZ238" s="272"/>
      <c r="BA238" s="272"/>
      <c r="BB238" s="272"/>
      <c r="BC238" s="272"/>
      <c r="BD238" s="272"/>
      <c r="BE238" s="272"/>
      <c r="BF238" s="272"/>
      <c r="BG238" s="272"/>
      <c r="BH238" s="272"/>
      <c r="BI238" s="272"/>
      <c r="BJ238" s="272"/>
      <c r="BK238" s="272"/>
      <c r="BL238" s="272"/>
      <c r="BM238" s="272"/>
      <c r="BN238" s="272"/>
      <c r="BO238" s="272"/>
      <c r="BP238" s="272"/>
      <c r="BQ238" s="272"/>
      <c r="BR238" s="272"/>
      <c r="BS238" s="272"/>
      <c r="BT238" s="272"/>
      <c r="BU238" s="272"/>
      <c r="BV238" s="272"/>
      <c r="BW238" s="272"/>
      <c r="BX238" s="272"/>
      <c r="BY238" s="272"/>
      <c r="BZ238" s="272"/>
      <c r="CA238" s="272"/>
      <c r="CB238" s="272"/>
      <c r="CC238" s="272"/>
      <c r="CD238" s="272"/>
      <c r="CE238" s="272"/>
      <c r="CF238" s="272"/>
      <c r="CG238" s="272"/>
      <c r="CH238" s="272"/>
      <c r="CI238" s="272"/>
      <c r="CJ238" s="272"/>
      <c r="CK238" s="272"/>
      <c r="CL238" s="272"/>
      <c r="CM238" s="272"/>
      <c r="CN238" s="272"/>
      <c r="CO238" s="272"/>
      <c r="CP238" s="272"/>
      <c r="CQ238" s="272"/>
      <c r="CR238" s="272"/>
      <c r="CS238" s="272"/>
      <c r="CT238" s="272"/>
      <c r="CU238" s="272"/>
      <c r="CV238" s="272"/>
      <c r="CW238" s="272"/>
      <c r="CX238" s="272"/>
      <c r="CY238" s="272"/>
      <c r="CZ238" s="272"/>
      <c r="DA238" s="272"/>
      <c r="DB238" s="272"/>
      <c r="DC238" s="272"/>
      <c r="DD238" s="273"/>
    </row>
    <row r="239" spans="1:108" ht="15" customHeight="1">
      <c r="A239" s="263"/>
      <c r="B239" s="221" t="s">
        <v>399</v>
      </c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2"/>
      <c r="AK239" s="264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2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3"/>
      <c r="B240" s="221" t="s">
        <v>400</v>
      </c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2"/>
      <c r="AK240" s="264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2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3"/>
      <c r="B241" s="221" t="s">
        <v>401</v>
      </c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2"/>
      <c r="AK241" s="264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2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3"/>
      <c r="B242" s="221" t="s">
        <v>402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2"/>
      <c r="AK242" s="264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2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3"/>
      <c r="B243" s="221" t="s">
        <v>403</v>
      </c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2"/>
      <c r="AK243" s="264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2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1" t="s">
        <v>404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72"/>
      <c r="BC244" s="272"/>
      <c r="BD244" s="272"/>
      <c r="BE244" s="272"/>
      <c r="BF244" s="272"/>
      <c r="BG244" s="272"/>
      <c r="BH244" s="272"/>
      <c r="BI244" s="272"/>
      <c r="BJ244" s="272"/>
      <c r="BK244" s="272"/>
      <c r="BL244" s="272"/>
      <c r="BM244" s="272"/>
      <c r="BN244" s="272"/>
      <c r="BO244" s="272"/>
      <c r="BP244" s="272"/>
      <c r="BQ244" s="272"/>
      <c r="BR244" s="272"/>
      <c r="BS244" s="272"/>
      <c r="BT244" s="272"/>
      <c r="BU244" s="272"/>
      <c r="BV244" s="272"/>
      <c r="BW244" s="272"/>
      <c r="BX244" s="272"/>
      <c r="BY244" s="272"/>
      <c r="BZ244" s="272"/>
      <c r="CA244" s="272"/>
      <c r="CB244" s="272"/>
      <c r="CC244" s="272"/>
      <c r="CD244" s="272"/>
      <c r="CE244" s="272"/>
      <c r="CF244" s="272"/>
      <c r="CG244" s="272"/>
      <c r="CH244" s="272"/>
      <c r="CI244" s="272"/>
      <c r="CJ244" s="272"/>
      <c r="CK244" s="272"/>
      <c r="CL244" s="272"/>
      <c r="CM244" s="272"/>
      <c r="CN244" s="272"/>
      <c r="CO244" s="272"/>
      <c r="CP244" s="272"/>
      <c r="CQ244" s="272"/>
      <c r="CR244" s="272"/>
      <c r="CS244" s="272"/>
      <c r="CT244" s="272"/>
      <c r="CU244" s="272"/>
      <c r="CV244" s="272"/>
      <c r="CW244" s="272"/>
      <c r="CX244" s="272"/>
      <c r="CY244" s="272"/>
      <c r="CZ244" s="272"/>
      <c r="DA244" s="272"/>
      <c r="DB244" s="272"/>
      <c r="DC244" s="272"/>
      <c r="DD244" s="273"/>
    </row>
    <row r="245" spans="1:108" ht="15" customHeight="1">
      <c r="A245" s="263"/>
      <c r="B245" s="221" t="s">
        <v>405</v>
      </c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  <c r="AK245" s="264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2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3"/>
      <c r="B246" s="221" t="s">
        <v>406</v>
      </c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2"/>
      <c r="AK246" s="264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2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3"/>
      <c r="B247" s="221" t="s">
        <v>407</v>
      </c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2"/>
      <c r="AK247" s="264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2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1" t="s">
        <v>408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  <c r="BF248" s="272"/>
      <c r="BG248" s="272"/>
      <c r="BH248" s="272"/>
      <c r="BI248" s="272"/>
      <c r="BJ248" s="272"/>
      <c r="BK248" s="272"/>
      <c r="BL248" s="272"/>
      <c r="BM248" s="272"/>
      <c r="BN248" s="272"/>
      <c r="BO248" s="272"/>
      <c r="BP248" s="272"/>
      <c r="BQ248" s="272"/>
      <c r="BR248" s="272"/>
      <c r="BS248" s="272"/>
      <c r="BT248" s="272"/>
      <c r="BU248" s="272"/>
      <c r="BV248" s="272"/>
      <c r="BW248" s="272"/>
      <c r="BX248" s="272"/>
      <c r="BY248" s="272"/>
      <c r="BZ248" s="272"/>
      <c r="CA248" s="272"/>
      <c r="CB248" s="272"/>
      <c r="CC248" s="272"/>
      <c r="CD248" s="272"/>
      <c r="CE248" s="272"/>
      <c r="CF248" s="272"/>
      <c r="CG248" s="272"/>
      <c r="CH248" s="272"/>
      <c r="CI248" s="272"/>
      <c r="CJ248" s="272"/>
      <c r="CK248" s="272"/>
      <c r="CL248" s="272"/>
      <c r="CM248" s="272"/>
      <c r="CN248" s="272"/>
      <c r="CO248" s="272"/>
      <c r="CP248" s="272"/>
      <c r="CQ248" s="272"/>
      <c r="CR248" s="272"/>
      <c r="CS248" s="272"/>
      <c r="CT248" s="272"/>
      <c r="CU248" s="272"/>
      <c r="CV248" s="272"/>
      <c r="CW248" s="272"/>
      <c r="CX248" s="272"/>
      <c r="CY248" s="272"/>
      <c r="CZ248" s="272"/>
      <c r="DA248" s="272"/>
      <c r="DB248" s="272"/>
      <c r="DC248" s="272"/>
      <c r="DD248" s="273"/>
    </row>
    <row r="249" spans="1:108" ht="15" customHeight="1">
      <c r="A249" s="263"/>
      <c r="B249" s="221" t="s">
        <v>409</v>
      </c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2"/>
      <c r="AK249" s="264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2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3"/>
      <c r="B250" s="221" t="s">
        <v>410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2"/>
      <c r="AK250" s="264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2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3"/>
      <c r="B251" s="221" t="s">
        <v>411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2"/>
      <c r="AK251" s="264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2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3"/>
      <c r="B252" s="221" t="s">
        <v>412</v>
      </c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2"/>
      <c r="AK252" s="264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2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3"/>
      <c r="B253" s="221" t="s">
        <v>413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2"/>
      <c r="AK253" s="264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2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3"/>
      <c r="B254" s="221" t="s">
        <v>414</v>
      </c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2"/>
      <c r="AK254" s="264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2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3"/>
      <c r="B255" s="158" t="s">
        <v>415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9"/>
      <c r="AK255" s="264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2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1" t="s">
        <v>416</v>
      </c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272"/>
      <c r="BD256" s="272"/>
      <c r="BE256" s="272"/>
      <c r="BF256" s="272"/>
      <c r="BG256" s="272"/>
      <c r="BH256" s="272"/>
      <c r="BI256" s="272"/>
      <c r="BJ256" s="272"/>
      <c r="BK256" s="272"/>
      <c r="BL256" s="272"/>
      <c r="BM256" s="272"/>
      <c r="BN256" s="272"/>
      <c r="BO256" s="272"/>
      <c r="BP256" s="272"/>
      <c r="BQ256" s="272"/>
      <c r="BR256" s="272"/>
      <c r="BS256" s="272"/>
      <c r="BT256" s="272"/>
      <c r="BU256" s="272"/>
      <c r="BV256" s="272"/>
      <c r="BW256" s="272"/>
      <c r="BX256" s="272"/>
      <c r="BY256" s="272"/>
      <c r="BZ256" s="272"/>
      <c r="CA256" s="272"/>
      <c r="CB256" s="272"/>
      <c r="CC256" s="272"/>
      <c r="CD256" s="272"/>
      <c r="CE256" s="272"/>
      <c r="CF256" s="272"/>
      <c r="CG256" s="272"/>
      <c r="CH256" s="272"/>
      <c r="CI256" s="272"/>
      <c r="CJ256" s="272"/>
      <c r="CK256" s="272"/>
      <c r="CL256" s="272"/>
      <c r="CM256" s="272"/>
      <c r="CN256" s="272"/>
      <c r="CO256" s="272"/>
      <c r="CP256" s="272"/>
      <c r="CQ256" s="272"/>
      <c r="CR256" s="272"/>
      <c r="CS256" s="272"/>
      <c r="CT256" s="272"/>
      <c r="CU256" s="272"/>
      <c r="CV256" s="272"/>
      <c r="CW256" s="272"/>
      <c r="CX256" s="272"/>
      <c r="CY256" s="272"/>
      <c r="CZ256" s="272"/>
      <c r="DA256" s="272"/>
      <c r="DB256" s="272"/>
      <c r="DC256" s="272"/>
      <c r="DD256" s="273"/>
    </row>
    <row r="257" spans="1:108" ht="15" customHeight="1">
      <c r="A257" s="263"/>
      <c r="B257" s="221" t="s">
        <v>417</v>
      </c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2"/>
      <c r="AK257" s="264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2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3"/>
      <c r="B258" s="221" t="s">
        <v>418</v>
      </c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2"/>
      <c r="AK258" s="264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2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3"/>
      <c r="B259" s="221" t="s">
        <v>419</v>
      </c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2"/>
      <c r="AK259" s="264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2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3"/>
      <c r="B260" s="221" t="s">
        <v>420</v>
      </c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2"/>
      <c r="AK260" s="264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2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1" t="s">
        <v>421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3"/>
    </row>
    <row r="262" spans="1:108" ht="15" customHeight="1">
      <c r="A262" s="263"/>
      <c r="B262" s="221" t="s">
        <v>422</v>
      </c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2"/>
      <c r="AK262" s="264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2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3"/>
      <c r="B263" s="221" t="s">
        <v>423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2"/>
      <c r="AK263" s="264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2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1" t="s">
        <v>424</v>
      </c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/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272"/>
      <c r="BD264" s="272"/>
      <c r="BE264" s="272"/>
      <c r="BF264" s="272"/>
      <c r="BG264" s="272"/>
      <c r="BH264" s="272"/>
      <c r="BI264" s="272"/>
      <c r="BJ264" s="272"/>
      <c r="BK264" s="272"/>
      <c r="BL264" s="272"/>
      <c r="BM264" s="272"/>
      <c r="BN264" s="272"/>
      <c r="BO264" s="272"/>
      <c r="BP264" s="272"/>
      <c r="BQ264" s="272"/>
      <c r="BR264" s="272"/>
      <c r="BS264" s="272"/>
      <c r="BT264" s="272"/>
      <c r="BU264" s="272"/>
      <c r="BV264" s="272"/>
      <c r="BW264" s="272"/>
      <c r="BX264" s="272"/>
      <c r="BY264" s="272"/>
      <c r="BZ264" s="272"/>
      <c r="CA264" s="272"/>
      <c r="CB264" s="272"/>
      <c r="CC264" s="272"/>
      <c r="CD264" s="272"/>
      <c r="CE264" s="272"/>
      <c r="CF264" s="272"/>
      <c r="CG264" s="272"/>
      <c r="CH264" s="272"/>
      <c r="CI264" s="272"/>
      <c r="CJ264" s="272"/>
      <c r="CK264" s="272"/>
      <c r="CL264" s="272"/>
      <c r="CM264" s="272"/>
      <c r="CN264" s="272"/>
      <c r="CO264" s="272"/>
      <c r="CP264" s="272"/>
      <c r="CQ264" s="272"/>
      <c r="CR264" s="272"/>
      <c r="CS264" s="272"/>
      <c r="CT264" s="272"/>
      <c r="CU264" s="272"/>
      <c r="CV264" s="272"/>
      <c r="CW264" s="272"/>
      <c r="CX264" s="272"/>
      <c r="CY264" s="272"/>
      <c r="CZ264" s="272"/>
      <c r="DA264" s="272"/>
      <c r="DB264" s="272"/>
      <c r="DC264" s="272"/>
      <c r="DD264" s="273"/>
    </row>
    <row r="265" spans="1:108" ht="15" customHeight="1">
      <c r="A265" s="263"/>
      <c r="B265" s="221" t="s">
        <v>425</v>
      </c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2"/>
      <c r="AK265" s="264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2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3"/>
      <c r="B266" s="221" t="s">
        <v>426</v>
      </c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2"/>
      <c r="AK266" s="264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2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3"/>
      <c r="B267" s="221" t="s">
        <v>427</v>
      </c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2"/>
      <c r="AK267" s="264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2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1" t="s">
        <v>428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2"/>
      <c r="AY268" s="272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272"/>
      <c r="BK268" s="272"/>
      <c r="BL268" s="272"/>
      <c r="BM268" s="272"/>
      <c r="BN268" s="272"/>
      <c r="BO268" s="272"/>
      <c r="BP268" s="272"/>
      <c r="BQ268" s="272"/>
      <c r="BR268" s="272"/>
      <c r="BS268" s="272"/>
      <c r="BT268" s="272"/>
      <c r="BU268" s="272"/>
      <c r="BV268" s="272"/>
      <c r="BW268" s="272"/>
      <c r="BX268" s="272"/>
      <c r="BY268" s="272"/>
      <c r="BZ268" s="272"/>
      <c r="CA268" s="272"/>
      <c r="CB268" s="272"/>
      <c r="CC268" s="272"/>
      <c r="CD268" s="272"/>
      <c r="CE268" s="272"/>
      <c r="CF268" s="272"/>
      <c r="CG268" s="272"/>
      <c r="CH268" s="272"/>
      <c r="CI268" s="272"/>
      <c r="CJ268" s="272"/>
      <c r="CK268" s="272"/>
      <c r="CL268" s="272"/>
      <c r="CM268" s="272"/>
      <c r="CN268" s="272"/>
      <c r="CO268" s="272"/>
      <c r="CP268" s="272"/>
      <c r="CQ268" s="272"/>
      <c r="CR268" s="272"/>
      <c r="CS268" s="272"/>
      <c r="CT268" s="272"/>
      <c r="CU268" s="272"/>
      <c r="CV268" s="272"/>
      <c r="CW268" s="272"/>
      <c r="CX268" s="272"/>
      <c r="CY268" s="272"/>
      <c r="CZ268" s="272"/>
      <c r="DA268" s="272"/>
      <c r="DB268" s="272"/>
      <c r="DC268" s="272"/>
      <c r="DD268" s="273"/>
    </row>
    <row r="269" spans="1:108" ht="15" customHeight="1">
      <c r="A269" s="263"/>
      <c r="B269" s="221" t="s">
        <v>429</v>
      </c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2"/>
      <c r="AK269" s="264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2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3"/>
      <c r="B270" s="221" t="s">
        <v>430</v>
      </c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2"/>
      <c r="AK270" s="264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2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1" t="s">
        <v>431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3"/>
    </row>
    <row r="272" spans="1:108" ht="15" customHeight="1">
      <c r="A272" s="263"/>
      <c r="B272" s="158" t="s">
        <v>432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9"/>
      <c r="AK272" s="264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2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3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164"/>
      <c r="BY272" s="163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164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3"/>
      <c r="B273" s="158" t="s">
        <v>433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9"/>
      <c r="AK273" s="271"/>
      <c r="AL273" s="272"/>
      <c r="AM273" s="272"/>
      <c r="AN273" s="272"/>
      <c r="AO273" s="272"/>
      <c r="AP273" s="272"/>
      <c r="AQ273" s="272"/>
      <c r="AR273" s="272"/>
      <c r="AS273" s="272"/>
      <c r="AT273" s="272"/>
      <c r="AU273" s="272"/>
      <c r="AV273" s="272"/>
      <c r="AW273" s="272"/>
      <c r="AX273" s="27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6"/>
      <c r="BZ273" s="276"/>
      <c r="CA273" s="276"/>
      <c r="CB273" s="276"/>
      <c r="CC273" s="276"/>
      <c r="CD273" s="276"/>
      <c r="CE273" s="276"/>
      <c r="CF273" s="276"/>
      <c r="CG273" s="276"/>
      <c r="CH273" s="276"/>
      <c r="CI273" s="276"/>
      <c r="CJ273" s="276"/>
      <c r="CK273" s="276"/>
      <c r="CL273" s="276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1" t="s">
        <v>434</v>
      </c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2"/>
      <c r="AT274" s="272"/>
      <c r="AU274" s="272"/>
      <c r="AV274" s="272"/>
      <c r="AW274" s="272"/>
      <c r="AX274" s="272"/>
      <c r="AY274" s="272"/>
      <c r="AZ274" s="272"/>
      <c r="BA274" s="272"/>
      <c r="BB274" s="272"/>
      <c r="BC274" s="272"/>
      <c r="BD274" s="272"/>
      <c r="BE274" s="272"/>
      <c r="BF274" s="272"/>
      <c r="BG274" s="272"/>
      <c r="BH274" s="272"/>
      <c r="BI274" s="272"/>
      <c r="BJ274" s="272"/>
      <c r="BK274" s="272"/>
      <c r="BL274" s="272"/>
      <c r="BM274" s="272"/>
      <c r="BN274" s="272"/>
      <c r="BO274" s="272"/>
      <c r="BP274" s="272"/>
      <c r="BQ274" s="272"/>
      <c r="BR274" s="272"/>
      <c r="BS274" s="272"/>
      <c r="BT274" s="272"/>
      <c r="BU274" s="272"/>
      <c r="BV274" s="272"/>
      <c r="BW274" s="272"/>
      <c r="BX274" s="272"/>
      <c r="BY274" s="272"/>
      <c r="BZ274" s="272"/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2"/>
      <c r="CM274" s="272"/>
      <c r="CN274" s="272"/>
      <c r="CO274" s="272"/>
      <c r="CP274" s="272"/>
      <c r="CQ274" s="272"/>
      <c r="CR274" s="272"/>
      <c r="CS274" s="272"/>
      <c r="CT274" s="272"/>
      <c r="CU274" s="272"/>
      <c r="CV274" s="272"/>
      <c r="CW274" s="272"/>
      <c r="CX274" s="272"/>
      <c r="CY274" s="272"/>
      <c r="CZ274" s="272"/>
      <c r="DA274" s="272"/>
      <c r="DB274" s="272"/>
      <c r="DC274" s="272"/>
      <c r="DD274" s="273"/>
    </row>
    <row r="275" spans="1:108" ht="15" customHeight="1">
      <c r="A275" s="263"/>
      <c r="B275" s="221" t="s">
        <v>435</v>
      </c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2"/>
      <c r="AK275" s="264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2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3"/>
      <c r="B276" s="221" t="s">
        <v>436</v>
      </c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2"/>
      <c r="AK276" s="271"/>
      <c r="AL276" s="272"/>
      <c r="AM276" s="272"/>
      <c r="AN276" s="272"/>
      <c r="AO276" s="272"/>
      <c r="AP276" s="272"/>
      <c r="AQ276" s="272"/>
      <c r="AR276" s="272"/>
      <c r="AS276" s="272"/>
      <c r="AT276" s="272"/>
      <c r="AU276" s="272"/>
      <c r="AV276" s="272"/>
      <c r="AW276" s="272"/>
      <c r="AX276" s="27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6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7">
        <f>BY125</f>
        <v>1.744096902790555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2010-03-15T05:38:25Z</dcterms:modified>
  <cp:category/>
  <cp:version/>
  <cp:contentType/>
  <cp:contentStatus/>
</cp:coreProperties>
</file>