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<sst xmlns="http://schemas.openxmlformats.org/spreadsheetml/2006/main" count="291" uniqueCount="209">
  <si>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</si>
  <si>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</si>
  <si>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</si>
  <si>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</si>
  <si>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</si>
  <si>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</si>
  <si>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</si>
  <si>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</si>
  <si>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</si>
  <si>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</si>
  <si>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</si>
  <si>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</si>
  <si>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</si>
  <si>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</si>
  <si>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</si>
  <si>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</si>
  <si>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</si>
  <si>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</si>
  <si>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</si>
  <si>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</si>
  <si>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</si>
  <si>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</si>
  <si>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</si>
  <si>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</si>
  <si>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</si>
  <si>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</si>
  <si>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</si>
  <si>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</si>
  <si>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</si>
  <si>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</si>
  <si>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</si>
  <si>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</si>
  <si>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</si>
  <si>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</si>
  <si>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</si>
  <si>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</si>
  <si>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</si>
  <si>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</si>
  <si>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</si>
  <si>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</si>
  <si>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</si>
  <si>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</si>
  <si>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</si>
  <si>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</si>
  <si>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</si>
  <si>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</si>
  <si>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</si>
  <si>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</si>
  <si>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</si>
  <si>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</si>
  <si>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</si>
  <si>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</si>
  <si>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</si>
  <si>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</si>
  <si>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</si>
  <si>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</si>
  <si>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</si>
  <si>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</si>
  <si>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</si>
  <si>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</si>
  <si>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</si>
  <si>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</si>
  <si>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</si>
  <si>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</si>
  <si>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</si>
  <si>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</si>
  <si>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</si>
  <si>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</si>
  <si>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</si>
  <si>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</si>
  <si>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</si>
  <si>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</si>
  <si>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</si>
  <si>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</si>
  <si>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</si>
  <si>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</si>
  <si>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</si>
  <si>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</si>
  <si>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</si>
  <si>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</si>
  <si>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</si>
  <si>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</si>
  <si>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</si>
  <si>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</si>
  <si>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</si>
  <si>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</si>
  <si>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</si>
  <si>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</si>
  <si>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</si>
  <si>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</si>
  <si>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</si>
  <si>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</si>
  <si>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</si>
  <si>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</si>
  <si>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</si>
  <si>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</si>
  <si>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</si>
  <si>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</si>
  <si>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</si>
  <si>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</si>
  <si>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</si>
  <si>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</si>
  <si>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</si>
  <si>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</si>
  <si>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</si>
  <si>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</si>
  <si>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</si>
  <si>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</si>
  <si>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</si>
  <si>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</si>
  <si>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</si>
  <si>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</si>
  <si>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</si>
  <si>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</si>
  <si>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</si>
  <si>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</si>
  <si>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</si>
  <si>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</si>
  <si>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</si>
  <si>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</si>
  <si>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</si>
  <si>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</si>
  <si>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</si>
  <si>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</si>
  <si>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</si>
  <si>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</si>
  <si>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</si>
  <si>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</si>
  <si>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</si>
  <si>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</si>
  <si>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</si>
  <si>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</si>
  <si>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</si>
  <si>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</si>
  <si>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</si>
  <si>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</si>
  <si>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</si>
  <si>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</si>
  <si>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</si>
  <si>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</si>
  <si>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</si>
  <si>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</si>
  <si>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</si>
  <si>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</si>
  <si>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</si>
  <si>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</si>
  <si>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</si>
  <si>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</si>
  <si>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</si>
  <si>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</si>
  <si>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</si>
  <si>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</si>
  <si>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</si>
  <si>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</si>
  <si>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</si>
  <si>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</si>
  <si>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</si>
  <si>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</si>
  <si>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</si>
  <si>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</si>
  <si>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</si>
  <si>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</si>
  <si>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</si>
  <si>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</si>
  <si>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</si>
  <si>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</si>
  <si>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</si>
  <si>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</si>
  <si>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</si>
  <si>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</si>
  <si>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</si>
  <si>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</si>
  <si>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</si>
  <si>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</si>
  <si>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</si>
  <si>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</si>
  <si>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</si>
  <si>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</si>
  <si>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</si>
  <si>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</si>
  <si>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</si>
  <si>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</si>
  <si>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Белинского, 5</t>
  </si>
  <si>
    <t>н/уст.</t>
  </si>
  <si>
    <t>Деревянные стулья</t>
  </si>
  <si>
    <t xml:space="preserve"> осадка, гниль</t>
  </si>
  <si>
    <t>бревенчатые</t>
  </si>
  <si>
    <t xml:space="preserve"> гниль в нижних венцах</t>
  </si>
  <si>
    <t>деревянные</t>
  </si>
  <si>
    <t>деревянное отепленное</t>
  </si>
  <si>
    <t xml:space="preserve">  трещины, прогибы балок</t>
  </si>
  <si>
    <t>шифер по дер. обрешетке</t>
  </si>
  <si>
    <t>трещины в кровле</t>
  </si>
  <si>
    <t>дощатые окрашенные</t>
  </si>
  <si>
    <t xml:space="preserve">местами неровности, трещины </t>
  </si>
  <si>
    <t>2-е створные , глухие</t>
  </si>
  <si>
    <t>в переплетах трещины</t>
  </si>
  <si>
    <t>простые филенчатые</t>
  </si>
  <si>
    <t xml:space="preserve">трещины  </t>
  </si>
  <si>
    <t xml:space="preserve"> штукатурка, покраска</t>
  </si>
  <si>
    <t>трещины в штукатурке</t>
  </si>
  <si>
    <t>обшивка тесом</t>
  </si>
  <si>
    <t xml:space="preserve"> трещины в обшивке</t>
  </si>
  <si>
    <t>печное</t>
  </si>
  <si>
    <t>деформация досок</t>
  </si>
  <si>
    <t>Ремонт просевшей отмостки</t>
  </si>
  <si>
    <t>16. Утепление и прочистка дымовентиляционных каналов, ремонт печей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</si>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</sst>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4" xfId="0" applyNumberFormat="1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 wrapText="1"/>
    </xf>
    <xf numFmtId="43" fontId="11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4" xfId="0" applyFont="1" applyFill="1" applyBorder="1" applyAlignment="1">
      <alignment/>
    </xf>
    <xf numFmtId="180" fontId="13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0" fontId="15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3.140625" style="0" customWidth="1"/>
    <col min="2" max="2" width="19.140625" style="0" customWidth="1"/>
    <col min="3" max="3" width="15.7109375" style="0" customWidth="1"/>
  </cols>
  <sheetData>
    <row r="1" spans="1:3" ht="25.5" customHeight="1">
      <c r="A1" s="1"/>
      <c r="B1" s="232" t="s">
        <v>0</v>
      </c>
      <c r="C1" s="232"/>
    </row>
    <row r="2" spans="1:3" ht="15.75">
      <c r="A2" s="1"/>
      <c r="B2" s="233" t="s">
        <v>1</v>
      </c>
      <c r="C2" s="233"/>
    </row>
    <row r="3" spans="1:3" ht="60" customHeight="1">
      <c r="A3" s="1"/>
      <c r="B3" s="234" t="s">
        <v>2</v>
      </c>
      <c r="C3" s="234"/>
    </row>
    <row r="4" spans="1:3" ht="25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180</v>
      </c>
      <c r="C6" s="7" t="s">
        <v>181</v>
      </c>
    </row>
    <row r="7" spans="1:3" ht="15.75">
      <c r="A7" s="233" t="s">
        <v>6</v>
      </c>
      <c r="B7" s="233"/>
      <c r="C7" s="233"/>
    </row>
    <row r="8" spans="1:3" ht="33" customHeight="1">
      <c r="A8" s="235" t="s">
        <v>7</v>
      </c>
      <c r="B8" s="235"/>
      <c r="C8" s="235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9" t="s">
        <v>182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 t="s">
        <v>183</v>
      </c>
      <c r="C13" s="3"/>
    </row>
    <row r="14" spans="1:3" ht="15.75" customHeight="1">
      <c r="A14" s="236" t="s">
        <v>14</v>
      </c>
      <c r="B14" s="236"/>
      <c r="C14" s="12">
        <v>0.48</v>
      </c>
    </row>
    <row r="15" spans="1:3" ht="15.75">
      <c r="A15" s="8" t="s">
        <v>15</v>
      </c>
      <c r="B15" s="12"/>
      <c r="C15" s="13">
        <v>1</v>
      </c>
    </row>
    <row r="16" spans="1:3" ht="15.75">
      <c r="A16" s="8" t="s">
        <v>16</v>
      </c>
      <c r="B16" s="3">
        <v>1976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5</v>
      </c>
      <c r="C23" s="3"/>
    </row>
    <row r="24" spans="1:3" ht="30" customHeight="1">
      <c r="A24" s="234" t="s">
        <v>25</v>
      </c>
      <c r="B24" s="234"/>
      <c r="C24" s="15" t="s">
        <v>18</v>
      </c>
    </row>
    <row r="25" spans="1:3" ht="31.5" customHeight="1">
      <c r="A25" s="234" t="s">
        <v>26</v>
      </c>
      <c r="B25" s="234"/>
      <c r="C25" s="16" t="s">
        <v>18</v>
      </c>
    </row>
    <row r="26" spans="1:3" ht="48" customHeight="1">
      <c r="A26" s="234" t="s">
        <v>27</v>
      </c>
      <c r="B26" s="234"/>
      <c r="C26" s="15" t="s">
        <v>18</v>
      </c>
    </row>
    <row r="27" spans="1:3" ht="15.75">
      <c r="A27" s="8" t="s">
        <v>28</v>
      </c>
      <c r="B27" s="10">
        <v>674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201.9</v>
      </c>
      <c r="C30" s="10" t="s">
        <v>33</v>
      </c>
    </row>
    <row r="31" spans="1:3" ht="15.75">
      <c r="A31" s="18" t="s">
        <v>34</v>
      </c>
      <c r="B31" s="17">
        <v>192.4</v>
      </c>
      <c r="C31" s="17" t="s">
        <v>33</v>
      </c>
    </row>
    <row r="32" spans="1:3" ht="15.75">
      <c r="A32" s="20" t="s">
        <v>35</v>
      </c>
      <c r="B32" s="17">
        <v>133.1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22">
        <v>9.5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v>186</v>
      </c>
      <c r="C39" s="27"/>
    </row>
    <row r="40" spans="1:3" ht="15.75">
      <c r="A40" s="28" t="s">
        <v>44</v>
      </c>
      <c r="B40" s="24">
        <v>0</v>
      </c>
      <c r="C40" s="8" t="s">
        <v>33</v>
      </c>
    </row>
    <row r="41" spans="1:3" ht="15.75">
      <c r="A41" s="29" t="s">
        <v>45</v>
      </c>
      <c r="B41" s="24"/>
      <c r="C41" s="8" t="s">
        <v>33</v>
      </c>
    </row>
    <row r="42" spans="1:3" ht="15.75">
      <c r="A42" s="28" t="s">
        <v>46</v>
      </c>
      <c r="B42" s="24">
        <v>186</v>
      </c>
      <c r="C42" s="8" t="s">
        <v>33</v>
      </c>
    </row>
    <row r="43" spans="1:3" ht="15.75">
      <c r="A43" s="18" t="s">
        <v>47</v>
      </c>
      <c r="B43" s="19">
        <v>0</v>
      </c>
      <c r="C43" s="10" t="s">
        <v>33</v>
      </c>
    </row>
    <row r="44" spans="1:3" ht="15.75">
      <c r="A44" s="1" t="s">
        <v>48</v>
      </c>
      <c r="B44" s="30"/>
      <c r="C44" s="30"/>
    </row>
    <row r="45" spans="1:3" ht="15.75">
      <c r="A45" s="1" t="s">
        <v>49</v>
      </c>
      <c r="B45" s="31">
        <v>15</v>
      </c>
      <c r="C45" s="30" t="s">
        <v>50</v>
      </c>
    </row>
    <row r="46" spans="1:3" ht="15.75">
      <c r="A46" s="8" t="s">
        <v>51</v>
      </c>
      <c r="B46" s="31">
        <v>202</v>
      </c>
      <c r="C46" s="17" t="s">
        <v>33</v>
      </c>
    </row>
    <row r="47" spans="1:3" ht="15.75">
      <c r="A47" s="32" t="s">
        <v>52</v>
      </c>
      <c r="B47" s="230"/>
      <c r="C47" s="8"/>
    </row>
    <row r="48" spans="1:3" ht="15.75">
      <c r="A48" s="33" t="s">
        <v>53</v>
      </c>
      <c r="B48" s="230"/>
      <c r="C48" s="8"/>
    </row>
    <row r="49" spans="1:3" ht="15.75">
      <c r="A49" s="33" t="s">
        <v>54</v>
      </c>
      <c r="B49" s="31">
        <v>202</v>
      </c>
      <c r="C49" s="8"/>
    </row>
    <row r="50" spans="1:3" ht="15.75">
      <c r="A50" s="33" t="s">
        <v>55</v>
      </c>
      <c r="B50" s="230"/>
      <c r="C50" s="8"/>
    </row>
    <row r="51" spans="1:3" ht="15.75">
      <c r="A51" s="233" t="s">
        <v>56</v>
      </c>
      <c r="B51" s="233"/>
      <c r="C51" s="233"/>
    </row>
    <row r="52" spans="1:3" ht="15.75">
      <c r="A52" s="1"/>
      <c r="B52" s="3"/>
      <c r="C52" s="3"/>
    </row>
    <row r="53" spans="1:3" ht="110.25">
      <c r="A53" s="34" t="s">
        <v>57</v>
      </c>
      <c r="B53" s="34" t="s">
        <v>58</v>
      </c>
      <c r="C53" s="34" t="s">
        <v>59</v>
      </c>
    </row>
    <row r="54" spans="1:3" ht="15.75">
      <c r="A54" s="35" t="s">
        <v>60</v>
      </c>
      <c r="B54" s="36" t="s">
        <v>184</v>
      </c>
      <c r="C54" s="37" t="s">
        <v>185</v>
      </c>
    </row>
    <row r="55" spans="1:3" ht="31.5">
      <c r="A55" s="35" t="s">
        <v>61</v>
      </c>
      <c r="B55" s="36" t="s">
        <v>186</v>
      </c>
      <c r="C55" s="231" t="s">
        <v>187</v>
      </c>
    </row>
    <row r="56" spans="1:3" ht="15.75">
      <c r="A56" s="38" t="s">
        <v>62</v>
      </c>
      <c r="B56" s="39" t="s">
        <v>188</v>
      </c>
      <c r="C56" s="37"/>
    </row>
    <row r="57" spans="1:3" ht="15.75">
      <c r="A57" s="40" t="s">
        <v>63</v>
      </c>
      <c r="B57" s="41"/>
      <c r="C57" s="42"/>
    </row>
    <row r="58" spans="1:3" ht="31.5">
      <c r="A58" s="43" t="s">
        <v>64</v>
      </c>
      <c r="B58" s="44" t="s">
        <v>189</v>
      </c>
      <c r="C58" s="45" t="s">
        <v>190</v>
      </c>
    </row>
    <row r="59" spans="1:3" ht="15.75">
      <c r="A59" s="43" t="s">
        <v>65</v>
      </c>
      <c r="B59" s="46"/>
      <c r="C59" s="47"/>
    </row>
    <row r="60" spans="1:3" ht="15.75">
      <c r="A60" s="43" t="s">
        <v>66</v>
      </c>
      <c r="B60" s="46"/>
      <c r="C60" s="47"/>
    </row>
    <row r="61" spans="1:3" ht="15.75">
      <c r="A61" s="48" t="s">
        <v>67</v>
      </c>
      <c r="B61" s="49"/>
      <c r="C61" s="50"/>
    </row>
    <row r="62" spans="1:3" ht="31.5">
      <c r="A62" s="51" t="s">
        <v>68</v>
      </c>
      <c r="B62" s="52" t="s">
        <v>191</v>
      </c>
      <c r="C62" s="53" t="s">
        <v>192</v>
      </c>
    </row>
    <row r="63" spans="1:3" ht="47.25">
      <c r="A63" s="54" t="s">
        <v>69</v>
      </c>
      <c r="B63" s="36" t="s">
        <v>193</v>
      </c>
      <c r="C63" s="55" t="s">
        <v>194</v>
      </c>
    </row>
    <row r="64" spans="1:3" ht="15.75">
      <c r="A64" s="40" t="s">
        <v>70</v>
      </c>
      <c r="B64" s="56"/>
      <c r="C64" s="57"/>
    </row>
    <row r="65" spans="1:3" ht="31.5">
      <c r="A65" s="58" t="s">
        <v>71</v>
      </c>
      <c r="B65" s="59" t="s">
        <v>195</v>
      </c>
      <c r="C65" s="62" t="s">
        <v>196</v>
      </c>
    </row>
    <row r="66" spans="1:3" ht="31.5">
      <c r="A66" s="60" t="s">
        <v>72</v>
      </c>
      <c r="B66" s="61" t="s">
        <v>197</v>
      </c>
      <c r="C66" s="70" t="s">
        <v>198</v>
      </c>
    </row>
    <row r="67" spans="1:3" ht="15.75">
      <c r="A67" s="63" t="s">
        <v>67</v>
      </c>
      <c r="B67" s="64"/>
      <c r="C67" s="65"/>
    </row>
    <row r="68" spans="1:3" ht="15.75">
      <c r="A68" s="40" t="s">
        <v>73</v>
      </c>
      <c r="B68" s="56"/>
      <c r="C68" s="57"/>
    </row>
    <row r="69" spans="1:3" ht="25.5">
      <c r="A69" s="60" t="s">
        <v>74</v>
      </c>
      <c r="B69" s="66" t="s">
        <v>199</v>
      </c>
      <c r="C69" s="67" t="s">
        <v>200</v>
      </c>
    </row>
    <row r="70" spans="1:3" ht="31.5">
      <c r="A70" s="58" t="s">
        <v>75</v>
      </c>
      <c r="B70" s="66" t="s">
        <v>201</v>
      </c>
      <c r="C70" s="68" t="s">
        <v>202</v>
      </c>
    </row>
    <row r="71" spans="1:3" ht="15.75">
      <c r="A71" s="60" t="s">
        <v>67</v>
      </c>
      <c r="B71" s="61"/>
      <c r="C71" s="65"/>
    </row>
    <row r="72" spans="1:3" ht="31.5">
      <c r="A72" s="40" t="s">
        <v>76</v>
      </c>
      <c r="B72" s="56"/>
      <c r="C72" s="57"/>
    </row>
    <row r="73" spans="1:3" ht="15.75">
      <c r="A73" s="60" t="s">
        <v>77</v>
      </c>
      <c r="B73" s="69" t="s">
        <v>18</v>
      </c>
      <c r="C73" s="70"/>
    </row>
    <row r="74" spans="1:3" ht="15.75">
      <c r="A74" s="60" t="s">
        <v>79</v>
      </c>
      <c r="B74" s="61" t="s">
        <v>18</v>
      </c>
      <c r="C74" s="70"/>
    </row>
    <row r="75" spans="1:3" ht="15.75">
      <c r="A75" s="60" t="s">
        <v>80</v>
      </c>
      <c r="B75" s="61" t="s">
        <v>18</v>
      </c>
      <c r="C75" s="70"/>
    </row>
    <row r="76" spans="1:3" ht="15.75">
      <c r="A76" s="60" t="s">
        <v>81</v>
      </c>
      <c r="B76" s="61" t="s">
        <v>78</v>
      </c>
      <c r="C76" s="70"/>
    </row>
    <row r="77" spans="1:3" ht="15.75">
      <c r="A77" s="60" t="s">
        <v>82</v>
      </c>
      <c r="B77" s="61" t="s">
        <v>18</v>
      </c>
      <c r="C77" s="70"/>
    </row>
    <row r="78" spans="1:3" ht="15.75">
      <c r="A78" s="60" t="s">
        <v>83</v>
      </c>
      <c r="B78" s="61" t="s">
        <v>18</v>
      </c>
      <c r="C78" s="70"/>
    </row>
    <row r="79" spans="1:3" ht="15.75">
      <c r="A79" s="60" t="s">
        <v>84</v>
      </c>
      <c r="B79" s="61" t="s">
        <v>18</v>
      </c>
      <c r="C79" s="70"/>
    </row>
    <row r="80" spans="1:3" ht="15.75">
      <c r="A80" s="60" t="s">
        <v>85</v>
      </c>
      <c r="B80" s="61" t="s">
        <v>18</v>
      </c>
      <c r="C80" s="70"/>
    </row>
    <row r="81" spans="1:3" ht="15.75">
      <c r="A81" s="63" t="s">
        <v>86</v>
      </c>
      <c r="B81" s="61" t="s">
        <v>18</v>
      </c>
      <c r="C81" s="70"/>
    </row>
    <row r="82" spans="1:3" ht="47.25">
      <c r="A82" s="40" t="s">
        <v>87</v>
      </c>
      <c r="B82" s="56"/>
      <c r="C82" s="57"/>
    </row>
    <row r="83" spans="1:3" ht="15.75">
      <c r="A83" s="60" t="s">
        <v>88</v>
      </c>
      <c r="B83" s="61" t="s">
        <v>78</v>
      </c>
      <c r="C83" s="70"/>
    </row>
    <row r="84" spans="1:3" ht="15.75">
      <c r="A84" s="60" t="s">
        <v>89</v>
      </c>
      <c r="B84" s="61" t="s">
        <v>18</v>
      </c>
      <c r="C84" s="70"/>
    </row>
    <row r="85" spans="1:3" ht="15.75">
      <c r="A85" s="60" t="s">
        <v>90</v>
      </c>
      <c r="B85" s="61" t="s">
        <v>18</v>
      </c>
      <c r="C85" s="70" t="s">
        <v>91</v>
      </c>
    </row>
    <row r="86" spans="1:3" ht="15.75">
      <c r="A86" s="60" t="s">
        <v>92</v>
      </c>
      <c r="B86" s="61" t="s">
        <v>18</v>
      </c>
      <c r="C86" s="70"/>
    </row>
    <row r="87" spans="1:3" ht="15.75">
      <c r="A87" s="60" t="s">
        <v>93</v>
      </c>
      <c r="B87" s="61" t="s">
        <v>18</v>
      </c>
      <c r="C87" s="70"/>
    </row>
    <row r="88" spans="1:3" ht="15.75">
      <c r="A88" s="60" t="s">
        <v>94</v>
      </c>
      <c r="B88" s="61" t="s">
        <v>18</v>
      </c>
      <c r="C88" s="70"/>
    </row>
    <row r="89" spans="1:3" ht="15.75">
      <c r="A89" s="60" t="s">
        <v>95</v>
      </c>
      <c r="B89" s="61" t="s">
        <v>203</v>
      </c>
      <c r="C89" s="70"/>
    </row>
    <row r="90" spans="1:3" ht="15.75">
      <c r="A90" s="60" t="s">
        <v>96</v>
      </c>
      <c r="B90" s="61" t="s">
        <v>18</v>
      </c>
      <c r="C90" s="70"/>
    </row>
    <row r="91" spans="1:3" ht="15.75">
      <c r="A91" s="60" t="s">
        <v>97</v>
      </c>
      <c r="B91" s="61" t="s">
        <v>18</v>
      </c>
      <c r="C91" s="70"/>
    </row>
    <row r="92" spans="1:3" ht="15.75">
      <c r="A92" s="71" t="s">
        <v>67</v>
      </c>
      <c r="B92" s="64" t="s">
        <v>18</v>
      </c>
      <c r="C92" s="72"/>
    </row>
    <row r="93" spans="1:3" ht="31.5">
      <c r="A93" s="35" t="s">
        <v>98</v>
      </c>
      <c r="B93" s="36" t="s">
        <v>188</v>
      </c>
      <c r="C93" s="231" t="s">
        <v>204</v>
      </c>
    </row>
    <row r="94" spans="1:3" ht="31.5">
      <c r="A94" s="11" t="s">
        <v>207</v>
      </c>
      <c r="B94" s="3"/>
      <c r="C94" s="3" t="s">
        <v>99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100</v>
      </c>
      <c r="B97" s="3"/>
      <c r="C9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4">
      <selection activeCell="C6" sqref="C6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3.8515625" style="0" customWidth="1"/>
    <col min="4" max="4" width="13.003906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28.5" customHeight="1">
      <c r="A1" s="73"/>
      <c r="B1" s="74"/>
      <c r="C1" s="73"/>
      <c r="D1" s="232" t="s">
        <v>101</v>
      </c>
      <c r="E1" s="232"/>
      <c r="F1" s="73"/>
      <c r="G1" s="73"/>
      <c r="H1" s="73"/>
      <c r="I1" s="75"/>
      <c r="J1" s="75"/>
      <c r="K1" s="73"/>
      <c r="L1" s="73"/>
    </row>
    <row r="2" spans="1:12" ht="15.75">
      <c r="A2" s="74"/>
      <c r="B2" s="74"/>
      <c r="C2" s="238" t="s">
        <v>1</v>
      </c>
      <c r="D2" s="238"/>
      <c r="E2" s="74"/>
      <c r="F2" s="74"/>
      <c r="G2" s="74"/>
      <c r="H2" s="73"/>
      <c r="I2" s="75"/>
      <c r="J2" s="75"/>
      <c r="K2" s="73"/>
      <c r="L2" s="73"/>
    </row>
    <row r="3" spans="1:12" ht="60.75" customHeight="1">
      <c r="A3" s="74"/>
      <c r="B3" s="73"/>
      <c r="C3" s="239" t="s">
        <v>2</v>
      </c>
      <c r="D3" s="239"/>
      <c r="E3" s="74"/>
      <c r="F3" s="74"/>
      <c r="G3" s="74"/>
      <c r="H3" s="73"/>
      <c r="I3" s="75"/>
      <c r="J3" s="75"/>
      <c r="K3" s="73"/>
      <c r="L3" s="73"/>
    </row>
    <row r="4" spans="1:12" ht="20.25" customHeight="1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</row>
    <row r="5" spans="1:12" ht="15.75">
      <c r="A5" s="74"/>
      <c r="B5" s="74"/>
      <c r="C5" s="79" t="s">
        <v>208</v>
      </c>
      <c r="D5" s="77"/>
      <c r="E5" s="80"/>
      <c r="F5" s="74"/>
      <c r="G5" s="74"/>
      <c r="H5" s="73"/>
      <c r="I5" s="75"/>
      <c r="J5" s="75"/>
      <c r="K5" s="73"/>
      <c r="L5" s="73"/>
    </row>
    <row r="6" spans="1:12" ht="15">
      <c r="A6" s="74"/>
      <c r="B6" s="74"/>
      <c r="C6" s="5" t="s">
        <v>4</v>
      </c>
      <c r="D6" s="81"/>
      <c r="E6" s="82"/>
      <c r="F6" s="74"/>
      <c r="G6" s="74"/>
      <c r="H6" s="73"/>
      <c r="I6" s="75"/>
      <c r="J6" s="75"/>
      <c r="K6" s="73"/>
      <c r="L6" s="73"/>
    </row>
    <row r="7" spans="1:12" ht="15">
      <c r="A7" s="74"/>
      <c r="B7" s="74"/>
      <c r="C7" s="6" t="s">
        <v>5</v>
      </c>
      <c r="D7" s="83"/>
      <c r="E7" s="82"/>
      <c r="F7" s="74"/>
      <c r="G7" s="74"/>
      <c r="H7" s="73"/>
      <c r="I7" s="75"/>
      <c r="J7" s="75"/>
      <c r="K7" s="73"/>
      <c r="L7" s="73"/>
    </row>
    <row r="8" spans="1:12" ht="15.75">
      <c r="A8" s="238" t="s">
        <v>102</v>
      </c>
      <c r="B8" s="238"/>
      <c r="C8" s="238"/>
      <c r="D8" s="238"/>
      <c r="E8" s="238"/>
      <c r="F8" s="84"/>
      <c r="G8" s="84"/>
      <c r="H8" s="85"/>
      <c r="I8" s="86"/>
      <c r="J8" s="75"/>
      <c r="K8" s="85"/>
      <c r="L8" s="85"/>
    </row>
    <row r="9" spans="1:12" ht="46.5" customHeight="1">
      <c r="A9" s="242" t="s">
        <v>103</v>
      </c>
      <c r="B9" s="242"/>
      <c r="C9" s="242"/>
      <c r="D9" s="242"/>
      <c r="E9" s="242"/>
      <c r="F9" s="84"/>
      <c r="G9" s="84"/>
      <c r="H9" s="85"/>
      <c r="I9" s="86"/>
      <c r="J9" s="75"/>
      <c r="K9" s="85"/>
      <c r="L9" s="85"/>
    </row>
    <row r="10" spans="1:12" ht="15.75">
      <c r="A10" s="87"/>
      <c r="B10" s="87"/>
      <c r="C10" s="85"/>
      <c r="D10" s="87" t="s">
        <v>182</v>
      </c>
      <c r="E10" s="87"/>
      <c r="F10" s="84"/>
      <c r="G10" s="88">
        <v>192.4</v>
      </c>
      <c r="H10" s="89">
        <v>133.1</v>
      </c>
      <c r="I10" s="86"/>
      <c r="J10" s="75"/>
      <c r="K10" s="85"/>
      <c r="L10" s="85"/>
    </row>
    <row r="11" spans="1:12" ht="96" customHeight="1">
      <c r="A11" s="90"/>
      <c r="B11" s="243" t="s">
        <v>104</v>
      </c>
      <c r="C11" s="244"/>
      <c r="D11" s="91" t="s">
        <v>105</v>
      </c>
      <c r="E11" s="91" t="s">
        <v>106</v>
      </c>
      <c r="F11" s="91" t="s">
        <v>107</v>
      </c>
      <c r="G11" s="92"/>
      <c r="H11" s="93"/>
      <c r="I11" s="94" t="s">
        <v>108</v>
      </c>
      <c r="J11" s="75"/>
      <c r="K11" s="93"/>
      <c r="L11" s="93"/>
    </row>
    <row r="12" spans="1:12" ht="15">
      <c r="A12" s="95" t="s">
        <v>109</v>
      </c>
      <c r="B12" s="96"/>
      <c r="C12" s="96"/>
      <c r="D12" s="97"/>
      <c r="E12" s="97"/>
      <c r="F12" s="98"/>
      <c r="G12" s="99">
        <f>SUM(D13:D13)</f>
        <v>0</v>
      </c>
      <c r="H12" s="100">
        <f>F13</f>
        <v>0</v>
      </c>
      <c r="I12" s="75"/>
      <c r="J12" s="75"/>
      <c r="K12" s="73"/>
      <c r="L12" s="73"/>
    </row>
    <row r="13" spans="1:12" ht="47.25">
      <c r="A13" s="101" t="s">
        <v>110</v>
      </c>
      <c r="B13" s="102"/>
      <c r="C13" s="103" t="s">
        <v>111</v>
      </c>
      <c r="D13" s="104">
        <v>0</v>
      </c>
      <c r="E13" s="104">
        <f>D13/$G$10/12</f>
        <v>0</v>
      </c>
      <c r="F13" s="105">
        <f>D13/$H$10/12</f>
        <v>0</v>
      </c>
      <c r="G13" s="106"/>
      <c r="H13" s="73"/>
      <c r="I13" s="75">
        <v>0.81</v>
      </c>
      <c r="J13" s="75" t="s">
        <v>112</v>
      </c>
      <c r="K13" s="73"/>
      <c r="L13" s="73"/>
    </row>
    <row r="14" spans="1:12" ht="15">
      <c r="A14" s="107" t="s">
        <v>113</v>
      </c>
      <c r="B14" s="108"/>
      <c r="C14" s="108"/>
      <c r="D14" s="109"/>
      <c r="E14" s="110"/>
      <c r="F14" s="111"/>
      <c r="G14" s="112">
        <f>SUM(D15:D21)</f>
        <v>7653.412022138729</v>
      </c>
      <c r="H14" s="113">
        <f>SUM(F15:F21)</f>
        <v>4.791768108025751</v>
      </c>
      <c r="I14" s="75"/>
      <c r="J14" s="75"/>
      <c r="K14" s="73"/>
      <c r="L14" s="73"/>
    </row>
    <row r="15" spans="1:12" ht="31.5">
      <c r="A15" s="114" t="s">
        <v>114</v>
      </c>
      <c r="B15" s="115">
        <v>2</v>
      </c>
      <c r="C15" s="116" t="s">
        <v>111</v>
      </c>
      <c r="D15" s="117">
        <v>1216.6744344765339</v>
      </c>
      <c r="E15" s="118">
        <f aca="true" t="shared" si="0" ref="E15:E21">D15/$G$10/12</f>
        <v>0.5269726414052901</v>
      </c>
      <c r="F15" s="119">
        <f aca="true" t="shared" si="1" ref="F15:F21">D15/$H$10/12</f>
        <v>0.7617545920839807</v>
      </c>
      <c r="G15" s="106"/>
      <c r="H15" s="73"/>
      <c r="I15" s="75">
        <v>1.3</v>
      </c>
      <c r="J15" s="75" t="s">
        <v>112</v>
      </c>
      <c r="K15" s="73"/>
      <c r="L15" s="73"/>
    </row>
    <row r="16" spans="1:12" ht="31.5">
      <c r="A16" s="101" t="s">
        <v>115</v>
      </c>
      <c r="B16" s="102">
        <v>2</v>
      </c>
      <c r="C16" s="120" t="s">
        <v>111</v>
      </c>
      <c r="D16" s="121">
        <v>468.7363376621954</v>
      </c>
      <c r="E16" s="118">
        <f t="shared" si="0"/>
        <v>0.20302162927156764</v>
      </c>
      <c r="F16" s="119">
        <f t="shared" si="1"/>
        <v>0.2934737901716726</v>
      </c>
      <c r="G16" s="106"/>
      <c r="H16" s="73"/>
      <c r="I16" s="75"/>
      <c r="J16" s="75"/>
      <c r="K16" s="73"/>
      <c r="L16" s="73"/>
    </row>
    <row r="17" spans="1:12" ht="31.5">
      <c r="A17" s="101" t="s">
        <v>116</v>
      </c>
      <c r="B17" s="102"/>
      <c r="C17" s="120" t="s">
        <v>111</v>
      </c>
      <c r="D17" s="121">
        <v>0</v>
      </c>
      <c r="E17" s="118">
        <f t="shared" si="0"/>
        <v>0</v>
      </c>
      <c r="F17" s="119">
        <f t="shared" si="1"/>
        <v>0</v>
      </c>
      <c r="G17" s="106"/>
      <c r="H17" s="73"/>
      <c r="I17" s="75"/>
      <c r="J17" s="75"/>
      <c r="K17" s="73"/>
      <c r="L17" s="73"/>
    </row>
    <row r="18" spans="1:12" ht="31.5">
      <c r="A18" s="101" t="s">
        <v>117</v>
      </c>
      <c r="B18" s="102">
        <v>2</v>
      </c>
      <c r="C18" s="120" t="s">
        <v>111</v>
      </c>
      <c r="D18" s="121">
        <v>0</v>
      </c>
      <c r="E18" s="118">
        <f t="shared" si="0"/>
        <v>0</v>
      </c>
      <c r="F18" s="119">
        <f t="shared" si="1"/>
        <v>0</v>
      </c>
      <c r="G18" s="73"/>
      <c r="H18" s="73"/>
      <c r="I18" s="75"/>
      <c r="J18" s="75"/>
      <c r="K18" s="73"/>
      <c r="L18" s="73"/>
    </row>
    <row r="19" spans="1:12" ht="60">
      <c r="A19" s="101" t="s">
        <v>118</v>
      </c>
      <c r="B19" s="122">
        <v>1</v>
      </c>
      <c r="C19" s="123" t="s">
        <v>119</v>
      </c>
      <c r="D19" s="121">
        <v>0</v>
      </c>
      <c r="E19" s="118">
        <f t="shared" si="0"/>
        <v>0</v>
      </c>
      <c r="F19" s="119">
        <f t="shared" si="1"/>
        <v>0</v>
      </c>
      <c r="G19" s="106"/>
      <c r="H19" s="73"/>
      <c r="I19" s="75"/>
      <c r="J19" s="75"/>
      <c r="K19" s="73"/>
      <c r="L19" s="73"/>
    </row>
    <row r="20" spans="1:12" ht="31.5">
      <c r="A20" s="101" t="s">
        <v>120</v>
      </c>
      <c r="B20" s="124">
        <v>10.916666666666666</v>
      </c>
      <c r="C20" s="103" t="s">
        <v>121</v>
      </c>
      <c r="D20" s="121">
        <v>623.98575</v>
      </c>
      <c r="E20" s="118">
        <f t="shared" si="0"/>
        <v>0.27026409823284825</v>
      </c>
      <c r="F20" s="119">
        <f t="shared" si="1"/>
        <v>0.3906747746055598</v>
      </c>
      <c r="G20" s="106"/>
      <c r="H20" s="73"/>
      <c r="I20" s="75"/>
      <c r="J20" s="75"/>
      <c r="K20" s="73"/>
      <c r="L20" s="73"/>
    </row>
    <row r="21" spans="1:12" ht="31.5">
      <c r="A21" s="125" t="s">
        <v>122</v>
      </c>
      <c r="B21" s="126"/>
      <c r="C21" s="127" t="s">
        <v>111</v>
      </c>
      <c r="D21" s="128">
        <v>5344.0154999999995</v>
      </c>
      <c r="E21" s="129">
        <f t="shared" si="0"/>
        <v>2.314629028066528</v>
      </c>
      <c r="F21" s="119">
        <f t="shared" si="1"/>
        <v>3.345864951164538</v>
      </c>
      <c r="G21" s="106"/>
      <c r="H21" s="73"/>
      <c r="I21" s="75"/>
      <c r="J21" s="75"/>
      <c r="K21" s="73"/>
      <c r="L21" s="73"/>
    </row>
    <row r="22" spans="1:12" ht="15">
      <c r="A22" s="130" t="s">
        <v>123</v>
      </c>
      <c r="B22" s="131"/>
      <c r="C22" s="131"/>
      <c r="D22" s="132"/>
      <c r="E22" s="133"/>
      <c r="F22" s="134"/>
      <c r="G22" s="106"/>
      <c r="H22" s="73"/>
      <c r="I22" s="75"/>
      <c r="J22" s="75"/>
      <c r="K22" s="73"/>
      <c r="L22" s="73"/>
    </row>
    <row r="23" spans="1:12" ht="31.5">
      <c r="A23" s="114" t="s">
        <v>124</v>
      </c>
      <c r="B23" s="115">
        <v>1</v>
      </c>
      <c r="C23" s="116" t="s">
        <v>125</v>
      </c>
      <c r="D23" s="137">
        <v>0</v>
      </c>
      <c r="E23" s="118">
        <f>D23/$G$10/12</f>
        <v>0</v>
      </c>
      <c r="F23" s="119">
        <f>D23/$H$10/12</f>
        <v>0</v>
      </c>
      <c r="G23" s="135">
        <f>SUM(D23:D27)</f>
        <v>7437.534253103431</v>
      </c>
      <c r="H23" s="136">
        <f>SUM(F23:F27)</f>
        <v>4.6566079721408915</v>
      </c>
      <c r="I23" s="75"/>
      <c r="J23" s="75"/>
      <c r="K23" s="73"/>
      <c r="L23" s="73"/>
    </row>
    <row r="24" spans="1:12" ht="15.75">
      <c r="A24" s="138" t="s">
        <v>205</v>
      </c>
      <c r="B24" s="102">
        <v>2</v>
      </c>
      <c r="C24" s="120" t="s">
        <v>125</v>
      </c>
      <c r="D24" s="137">
        <v>1331.5282499999998</v>
      </c>
      <c r="E24" s="118">
        <f>D24/$G$10/12</f>
        <v>0.57671875</v>
      </c>
      <c r="F24" s="119">
        <f>D24/$H$10/12</f>
        <v>0.8336640683696469</v>
      </c>
      <c r="G24" s="106"/>
      <c r="H24" s="73"/>
      <c r="I24" s="75"/>
      <c r="J24" s="75"/>
      <c r="K24" s="73"/>
      <c r="L24" s="73"/>
    </row>
    <row r="25" spans="1:12" ht="47.25">
      <c r="A25" s="101" t="s">
        <v>128</v>
      </c>
      <c r="B25" s="122">
        <v>1</v>
      </c>
      <c r="C25" s="141" t="s">
        <v>129</v>
      </c>
      <c r="D25" s="137">
        <v>831.6734639210475</v>
      </c>
      <c r="E25" s="118">
        <f>D25/$G$10/12</f>
        <v>0.3602189292797329</v>
      </c>
      <c r="F25" s="119">
        <f>D25/$H$10/12</f>
        <v>0.5207071524674728</v>
      </c>
      <c r="G25" s="106"/>
      <c r="H25" s="73"/>
      <c r="I25" s="139" t="s">
        <v>126</v>
      </c>
      <c r="J25" s="140" t="s">
        <v>127</v>
      </c>
      <c r="K25" s="73"/>
      <c r="L25" s="73"/>
    </row>
    <row r="26" spans="1:12" ht="63">
      <c r="A26" s="101" t="s">
        <v>130</v>
      </c>
      <c r="B26" s="102">
        <v>2</v>
      </c>
      <c r="C26" s="120" t="s">
        <v>125</v>
      </c>
      <c r="D26" s="137">
        <v>809.0759213584156</v>
      </c>
      <c r="E26" s="118">
        <f>D26/$G$10/12</f>
        <v>0.3504313588697226</v>
      </c>
      <c r="F26" s="119">
        <f>D26/$H$10/12</f>
        <v>0.5065589289747155</v>
      </c>
      <c r="G26" s="73"/>
      <c r="H26" s="73"/>
      <c r="I26" s="75">
        <v>0.38</v>
      </c>
      <c r="J26" s="75" t="s">
        <v>112</v>
      </c>
      <c r="K26" s="73"/>
      <c r="L26" s="73"/>
    </row>
    <row r="27" spans="1:12" ht="47.25">
      <c r="A27" s="125" t="s">
        <v>206</v>
      </c>
      <c r="B27" s="126">
        <v>1</v>
      </c>
      <c r="C27" s="127" t="s">
        <v>133</v>
      </c>
      <c r="D27" s="137">
        <v>4465.256617823969</v>
      </c>
      <c r="E27" s="118">
        <f>D27/$G$10/12</f>
        <v>1.934016206611213</v>
      </c>
      <c r="F27" s="119">
        <f>D27/$H$10/12</f>
        <v>2.7956778223290564</v>
      </c>
      <c r="G27" s="106"/>
      <c r="H27" s="73"/>
      <c r="I27" s="139" t="s">
        <v>131</v>
      </c>
      <c r="J27" s="140" t="s">
        <v>132</v>
      </c>
      <c r="K27" s="73"/>
      <c r="L27" s="73"/>
    </row>
    <row r="28" spans="1:12" ht="15">
      <c r="A28" s="142" t="s">
        <v>135</v>
      </c>
      <c r="B28" s="143"/>
      <c r="C28" s="143"/>
      <c r="D28" s="144"/>
      <c r="E28" s="143"/>
      <c r="F28" s="145"/>
      <c r="G28" s="106"/>
      <c r="H28" s="73"/>
      <c r="I28" s="75">
        <v>1.82</v>
      </c>
      <c r="J28" s="75" t="s">
        <v>134</v>
      </c>
      <c r="K28" s="73"/>
      <c r="L28" s="73"/>
    </row>
    <row r="29" spans="1:12" ht="30" customHeight="1">
      <c r="A29" s="245" t="s">
        <v>136</v>
      </c>
      <c r="B29" s="247" t="s">
        <v>137</v>
      </c>
      <c r="C29" s="248"/>
      <c r="D29" s="137"/>
      <c r="E29" s="118"/>
      <c r="F29" s="119">
        <f aca="true" t="shared" si="2" ref="F29:F39">D29/$H$10/12</f>
        <v>0</v>
      </c>
      <c r="G29" s="146">
        <f>SUM(D29:D39)</f>
        <v>2825.094479937482</v>
      </c>
      <c r="H29" s="147">
        <f>SUM(F29:F39)</f>
        <v>1.7687794139353135</v>
      </c>
      <c r="I29" s="75"/>
      <c r="J29" s="75"/>
      <c r="K29" s="73"/>
      <c r="L29" s="73"/>
    </row>
    <row r="30" spans="1:12" ht="30">
      <c r="A30" s="246"/>
      <c r="B30" s="102">
        <v>2</v>
      </c>
      <c r="C30" s="150" t="s">
        <v>139</v>
      </c>
      <c r="D30" s="137">
        <v>0</v>
      </c>
      <c r="E30" s="118">
        <f>D30/$G$10/12</f>
        <v>0</v>
      </c>
      <c r="F30" s="119">
        <f t="shared" si="2"/>
        <v>0</v>
      </c>
      <c r="G30" s="148"/>
      <c r="H30" s="149"/>
      <c r="I30" s="139">
        <v>72.08</v>
      </c>
      <c r="J30" s="140" t="s">
        <v>138</v>
      </c>
      <c r="K30" s="149"/>
      <c r="L30" s="149"/>
    </row>
    <row r="31" spans="1:12" ht="15.75" customHeight="1">
      <c r="A31" s="246"/>
      <c r="B31" s="249" t="s">
        <v>140</v>
      </c>
      <c r="C31" s="250"/>
      <c r="D31" s="137"/>
      <c r="E31" s="118"/>
      <c r="F31" s="119">
        <f t="shared" si="2"/>
        <v>0</v>
      </c>
      <c r="G31" s="148"/>
      <c r="H31" s="149"/>
      <c r="I31" s="151"/>
      <c r="J31" s="75"/>
      <c r="K31" s="149"/>
      <c r="L31" s="149"/>
    </row>
    <row r="32" spans="1:12" ht="15.75">
      <c r="A32" s="246"/>
      <c r="B32" s="102">
        <v>2</v>
      </c>
      <c r="C32" s="150" t="s">
        <v>139</v>
      </c>
      <c r="D32" s="137">
        <v>615.160222619456</v>
      </c>
      <c r="E32" s="118">
        <f>D32/$G$10/12</f>
        <v>0.26644153786358976</v>
      </c>
      <c r="F32" s="119">
        <f t="shared" si="2"/>
        <v>0.3851491501499224</v>
      </c>
      <c r="G32" s="148"/>
      <c r="H32" s="149"/>
      <c r="I32" s="151">
        <v>0.16</v>
      </c>
      <c r="J32" s="75" t="s">
        <v>134</v>
      </c>
      <c r="K32" s="149"/>
      <c r="L32" s="149"/>
    </row>
    <row r="33" spans="1:12" ht="15.75" customHeight="1">
      <c r="A33" s="246"/>
      <c r="B33" s="249" t="s">
        <v>141</v>
      </c>
      <c r="C33" s="250"/>
      <c r="D33" s="137"/>
      <c r="E33" s="118"/>
      <c r="F33" s="119">
        <f t="shared" si="2"/>
        <v>0</v>
      </c>
      <c r="G33" s="148"/>
      <c r="H33" s="149"/>
      <c r="I33" s="151"/>
      <c r="J33" s="75"/>
      <c r="K33" s="149"/>
      <c r="L33" s="149"/>
    </row>
    <row r="34" spans="1:12" ht="15.75">
      <c r="A34" s="246"/>
      <c r="B34" s="102">
        <v>12</v>
      </c>
      <c r="C34" s="150" t="s">
        <v>139</v>
      </c>
      <c r="D34" s="137">
        <v>192.10007351943605</v>
      </c>
      <c r="E34" s="118">
        <f>D34/$G$10/12</f>
        <v>0.08320342754653329</v>
      </c>
      <c r="F34" s="119">
        <f t="shared" si="2"/>
        <v>0.12027302374119463</v>
      </c>
      <c r="G34" s="148"/>
      <c r="H34" s="149"/>
      <c r="I34" s="151"/>
      <c r="J34" s="75"/>
      <c r="K34" s="149"/>
      <c r="L34" s="149"/>
    </row>
    <row r="35" spans="1:12" ht="30" customHeight="1">
      <c r="A35" s="246"/>
      <c r="B35" s="249" t="s">
        <v>142</v>
      </c>
      <c r="C35" s="250"/>
      <c r="D35" s="137"/>
      <c r="E35" s="118"/>
      <c r="F35" s="119">
        <f t="shared" si="2"/>
        <v>0</v>
      </c>
      <c r="G35" s="148"/>
      <c r="H35" s="149"/>
      <c r="I35" s="151"/>
      <c r="J35" s="75"/>
      <c r="K35" s="149"/>
      <c r="L35" s="149"/>
    </row>
    <row r="36" spans="1:12" ht="30">
      <c r="A36" s="246"/>
      <c r="B36" s="102">
        <v>12</v>
      </c>
      <c r="C36" s="150" t="s">
        <v>125</v>
      </c>
      <c r="D36" s="137">
        <v>447.8501837985903</v>
      </c>
      <c r="E36" s="118">
        <f>D36/$G$10/12</f>
        <v>0.19397530483306924</v>
      </c>
      <c r="F36" s="119">
        <f t="shared" si="2"/>
        <v>0.2803970597286441</v>
      </c>
      <c r="G36" s="148"/>
      <c r="H36" s="149"/>
      <c r="I36" s="139" t="s">
        <v>143</v>
      </c>
      <c r="J36" s="140" t="s">
        <v>144</v>
      </c>
      <c r="K36" s="149"/>
      <c r="L36" s="149"/>
    </row>
    <row r="37" spans="1:12" ht="15.75" customHeight="1">
      <c r="A37" s="152" t="s">
        <v>145</v>
      </c>
      <c r="B37" s="240" t="s">
        <v>146</v>
      </c>
      <c r="C37" s="241"/>
      <c r="D37" s="137">
        <v>692.64</v>
      </c>
      <c r="E37" s="118">
        <f>D37/$G$10/12</f>
        <v>0.3</v>
      </c>
      <c r="F37" s="119">
        <f t="shared" si="2"/>
        <v>0.43365890308039073</v>
      </c>
      <c r="G37" s="148"/>
      <c r="H37" s="149"/>
      <c r="I37" s="151"/>
      <c r="J37" s="75"/>
      <c r="K37" s="149"/>
      <c r="L37" s="149"/>
    </row>
    <row r="38" spans="1:12" ht="15.75">
      <c r="A38" s="153" t="s">
        <v>147</v>
      </c>
      <c r="B38" s="154">
        <v>1</v>
      </c>
      <c r="C38" s="155" t="s">
        <v>125</v>
      </c>
      <c r="D38" s="137">
        <v>415.58399999999995</v>
      </c>
      <c r="E38" s="118">
        <f>D38/$G$10/12</f>
        <v>0.17999999999999997</v>
      </c>
      <c r="F38" s="119">
        <f t="shared" si="2"/>
        <v>0.2601953418482344</v>
      </c>
      <c r="G38" s="148"/>
      <c r="H38" s="149"/>
      <c r="I38" s="151">
        <v>0.97</v>
      </c>
      <c r="J38" s="75" t="s">
        <v>112</v>
      </c>
      <c r="K38" s="149"/>
      <c r="L38" s="149"/>
    </row>
    <row r="39" spans="1:12" ht="15.75">
      <c r="A39" s="153" t="s">
        <v>148</v>
      </c>
      <c r="B39" s="156">
        <v>1</v>
      </c>
      <c r="C39" s="157" t="s">
        <v>125</v>
      </c>
      <c r="D39" s="137">
        <v>461.76</v>
      </c>
      <c r="E39" s="118">
        <f>D39/$G$10/12</f>
        <v>0.19999999999999998</v>
      </c>
      <c r="F39" s="119">
        <f t="shared" si="2"/>
        <v>0.28910593538692714</v>
      </c>
      <c r="G39" s="148"/>
      <c r="H39" s="149"/>
      <c r="I39" s="237">
        <v>1.46</v>
      </c>
      <c r="J39" s="237" t="s">
        <v>112</v>
      </c>
      <c r="K39" s="149"/>
      <c r="L39" s="149"/>
    </row>
    <row r="40" spans="1:12" ht="15">
      <c r="A40" s="158" t="s">
        <v>149</v>
      </c>
      <c r="B40" s="159"/>
      <c r="C40" s="159"/>
      <c r="D40" s="160">
        <f>SUM(D13:D39)</f>
        <v>17916.040755179638</v>
      </c>
      <c r="E40" s="160">
        <f>SUM(E13:E39)</f>
        <v>7.759892911980095</v>
      </c>
      <c r="F40" s="161"/>
      <c r="G40" s="148"/>
      <c r="H40" s="149"/>
      <c r="I40" s="237"/>
      <c r="J40" s="237"/>
      <c r="K40" s="149"/>
      <c r="L40" s="149"/>
    </row>
    <row r="41" spans="1:12" ht="15.75">
      <c r="A41" s="164" t="s">
        <v>150</v>
      </c>
      <c r="B41" s="165"/>
      <c r="C41" s="165"/>
      <c r="D41" s="166">
        <f>D40*0.1</f>
        <v>1791.6040755179638</v>
      </c>
      <c r="E41" s="165"/>
      <c r="F41" s="167"/>
      <c r="G41" s="162"/>
      <c r="H41" s="163"/>
      <c r="I41" s="75"/>
      <c r="J41" s="75"/>
      <c r="K41" s="73"/>
      <c r="L41" s="73"/>
    </row>
    <row r="42" spans="1:12" ht="15.75">
      <c r="A42" s="158" t="s">
        <v>151</v>
      </c>
      <c r="B42" s="159"/>
      <c r="C42" s="159"/>
      <c r="D42" s="170">
        <f>D40+D41</f>
        <v>19707.6448306976</v>
      </c>
      <c r="E42" s="171">
        <f>D42/$G$10/12</f>
        <v>8.535882203178103</v>
      </c>
      <c r="F42" s="161"/>
      <c r="G42" s="168"/>
      <c r="H42" s="169"/>
      <c r="I42" s="75"/>
      <c r="J42" s="75"/>
      <c r="K42" s="73"/>
      <c r="L42" s="73"/>
    </row>
    <row r="43" spans="1:12" ht="15.75">
      <c r="A43" s="173"/>
      <c r="B43" s="174"/>
      <c r="C43" s="174"/>
      <c r="D43" s="175"/>
      <c r="E43" s="176"/>
      <c r="F43" s="177"/>
      <c r="G43" s="172">
        <f>G12+G14+G23+G29+G41+D41</f>
        <v>19707.644830697605</v>
      </c>
      <c r="H43" s="163"/>
      <c r="I43" s="75"/>
      <c r="J43" s="75"/>
      <c r="K43" s="73"/>
      <c r="L43" s="73"/>
    </row>
    <row r="44" spans="1:12" ht="15.75" customHeight="1" hidden="1">
      <c r="A44" s="180" t="s">
        <v>152</v>
      </c>
      <c r="B44" s="181">
        <f>G10-C44</f>
        <v>0</v>
      </c>
      <c r="C44" s="180">
        <v>192.4</v>
      </c>
      <c r="D44" s="162">
        <v>18874.484798932837</v>
      </c>
      <c r="E44" s="182">
        <f>D44/C44/12</f>
        <v>8.175019403557188</v>
      </c>
      <c r="F44" s="183" t="s">
        <v>153</v>
      </c>
      <c r="G44" s="184">
        <f>E42/E44</f>
        <v>1.0441421337133332</v>
      </c>
      <c r="H44" s="178"/>
      <c r="I44" s="86"/>
      <c r="J44" s="75"/>
      <c r="K44" s="179"/>
      <c r="L44" s="179"/>
    </row>
    <row r="45" spans="1:12" ht="15.75" customHeight="1" hidden="1">
      <c r="A45" s="73"/>
      <c r="B45" s="73"/>
      <c r="C45" s="73"/>
      <c r="D45" s="185">
        <f>D44/1.18</f>
        <v>15995.32610079054</v>
      </c>
      <c r="E45" s="186">
        <f>E44/1.18</f>
        <v>6.927982545387448</v>
      </c>
      <c r="F45" s="187" t="s">
        <v>154</v>
      </c>
      <c r="G45" s="188">
        <f>E42/E45</f>
        <v>1.232087717781733</v>
      </c>
      <c r="H45" s="73"/>
      <c r="I45" s="75"/>
      <c r="J45" s="75"/>
      <c r="K45" s="73" t="s">
        <v>153</v>
      </c>
      <c r="L45" s="73"/>
    </row>
    <row r="46" spans="1:12" ht="15.75" customHeight="1" hidden="1">
      <c r="A46" s="73"/>
      <c r="B46" s="73"/>
      <c r="C46" s="73"/>
      <c r="D46" s="176"/>
      <c r="E46" s="176"/>
      <c r="F46" s="189"/>
      <c r="G46" s="190"/>
      <c r="H46" s="73"/>
      <c r="I46" s="75"/>
      <c r="J46" s="75"/>
      <c r="K46" s="73"/>
      <c r="L46" s="73"/>
    </row>
    <row r="47" spans="1:12" ht="15" customHeight="1" hidden="1">
      <c r="A47" s="73"/>
      <c r="B47" s="73"/>
      <c r="C47" s="73"/>
      <c r="D47" s="191">
        <f>E47*G10*12</f>
        <v>15999.983999999999</v>
      </c>
      <c r="E47" s="191">
        <v>6.93</v>
      </c>
      <c r="F47" s="192" t="s">
        <v>155</v>
      </c>
      <c r="G47" s="193">
        <f>E42/E47</f>
        <v>1.2317290336476339</v>
      </c>
      <c r="H47" s="73"/>
      <c r="I47" s="75"/>
      <c r="J47" s="75"/>
      <c r="K47" s="73" t="s">
        <v>155</v>
      </c>
      <c r="L47" s="73"/>
    </row>
    <row r="48" spans="1:12" ht="15" customHeight="1" hidden="1">
      <c r="A48" s="73"/>
      <c r="B48" s="73"/>
      <c r="C48" s="73"/>
      <c r="D48" s="194">
        <f>D42-D47</f>
        <v>3707.660830697603</v>
      </c>
      <c r="E48" s="194">
        <f>E42-E47</f>
        <v>1.605882203178103</v>
      </c>
      <c r="F48" s="195" t="s">
        <v>157</v>
      </c>
      <c r="G48" s="73"/>
      <c r="H48" s="73"/>
      <c r="I48" s="75"/>
      <c r="J48" s="75"/>
      <c r="K48" s="73" t="s">
        <v>156</v>
      </c>
      <c r="L48" s="73"/>
    </row>
    <row r="49" spans="1:12" ht="15" customHeight="1" hidden="1">
      <c r="A49" s="73"/>
      <c r="B49" s="73"/>
      <c r="C49" s="73"/>
      <c r="D49" s="73"/>
      <c r="E49" s="73"/>
      <c r="F49" s="73"/>
      <c r="G49" s="73"/>
      <c r="H49" s="73"/>
      <c r="I49" s="75"/>
      <c r="J49" s="75"/>
      <c r="K49" s="73"/>
      <c r="L49" s="73"/>
    </row>
    <row r="50" spans="1:12" ht="15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</row>
    <row r="51" spans="1:12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</row>
    <row r="52" spans="1:12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</row>
    <row r="53" spans="1:12" ht="15">
      <c r="A53" s="73"/>
      <c r="B53" s="73"/>
      <c r="C53" s="73"/>
      <c r="D53" s="73"/>
      <c r="E53" s="73"/>
      <c r="F53" s="73"/>
      <c r="G53" s="73"/>
      <c r="H53" s="73"/>
      <c r="I53" s="75"/>
      <c r="J53" s="75"/>
      <c r="K53" s="73"/>
      <c r="L53" s="73"/>
    </row>
    <row r="54" spans="1:12" ht="15">
      <c r="A54" s="73"/>
      <c r="B54" s="73"/>
      <c r="C54" s="73"/>
      <c r="D54" s="73"/>
      <c r="E54" s="73"/>
      <c r="F54" s="73"/>
      <c r="G54" s="73"/>
      <c r="H54" s="73"/>
      <c r="I54" s="75"/>
      <c r="J54" s="75"/>
      <c r="K54" s="73"/>
      <c r="L54" s="73"/>
    </row>
  </sheetData>
  <sheetProtection/>
  <mergeCells count="14">
    <mergeCell ref="B29:C29"/>
    <mergeCell ref="B31:C31"/>
    <mergeCell ref="B33:C33"/>
    <mergeCell ref="B35:C35"/>
    <mergeCell ref="I39:I40"/>
    <mergeCell ref="J39:J40"/>
    <mergeCell ref="D1:E1"/>
    <mergeCell ref="C2:D2"/>
    <mergeCell ref="C3:D3"/>
    <mergeCell ref="A8:E8"/>
    <mergeCell ref="B37:C37"/>
    <mergeCell ref="A9:E9"/>
    <mergeCell ref="B11:C11"/>
    <mergeCell ref="A29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0.7109375" style="0" customWidth="1"/>
    <col min="2" max="2" width="3.421875" style="0" customWidth="1"/>
    <col min="3" max="3" width="18.28125" style="0" customWidth="1"/>
    <col min="4" max="4" width="12.00390625" style="0" customWidth="1"/>
    <col min="5" max="5" width="13.140625" style="0" customWidth="1"/>
    <col min="7" max="8" width="0" style="0" hidden="1" customWidth="1"/>
  </cols>
  <sheetData>
    <row r="1" spans="1:5" ht="27" customHeight="1">
      <c r="A1" s="196"/>
      <c r="B1" s="196"/>
      <c r="C1" s="73"/>
      <c r="D1" s="232" t="s">
        <v>158</v>
      </c>
      <c r="E1" s="232"/>
    </row>
    <row r="2" spans="1:5" ht="15.75">
      <c r="A2" s="196"/>
      <c r="B2" s="196"/>
      <c r="C2" s="238" t="s">
        <v>1</v>
      </c>
      <c r="D2" s="238"/>
      <c r="E2" s="197"/>
    </row>
    <row r="3" spans="1:5" ht="45.75" customHeight="1">
      <c r="A3" s="196"/>
      <c r="B3" s="196"/>
      <c r="C3" s="239" t="s">
        <v>2</v>
      </c>
      <c r="D3" s="239"/>
      <c r="E3" s="239"/>
    </row>
    <row r="4" spans="1:5" ht="18" customHeight="1">
      <c r="A4" s="196"/>
      <c r="B4" s="196"/>
      <c r="C4" s="76"/>
      <c r="D4" s="77" t="s">
        <v>3</v>
      </c>
      <c r="E4" s="196"/>
    </row>
    <row r="5" spans="1:5" ht="15.75">
      <c r="A5" s="196"/>
      <c r="B5" s="196"/>
      <c r="C5" s="79" t="s">
        <v>208</v>
      </c>
      <c r="D5" s="77"/>
      <c r="E5" s="196"/>
    </row>
    <row r="6" spans="1:5" ht="12.75">
      <c r="A6" s="196"/>
      <c r="B6" s="196"/>
      <c r="C6" s="5" t="s">
        <v>4</v>
      </c>
      <c r="D6" s="81"/>
      <c r="E6" s="196"/>
    </row>
    <row r="7" spans="1:5" ht="12.75">
      <c r="A7" s="196"/>
      <c r="B7" s="196"/>
      <c r="C7" s="6" t="s">
        <v>5</v>
      </c>
      <c r="D7" s="83"/>
      <c r="E7" s="196"/>
    </row>
    <row r="8" spans="1:5" ht="16.5">
      <c r="A8" s="251" t="s">
        <v>102</v>
      </c>
      <c r="B8" s="251"/>
      <c r="C8" s="251"/>
      <c r="D8" s="251"/>
      <c r="E8" s="251"/>
    </row>
    <row r="9" spans="1:8" ht="48" customHeight="1">
      <c r="A9" s="252" t="s">
        <v>159</v>
      </c>
      <c r="B9" s="252"/>
      <c r="C9" s="252"/>
      <c r="D9" s="252"/>
      <c r="E9" s="252"/>
      <c r="G9" s="88">
        <v>133.1</v>
      </c>
      <c r="H9" s="89">
        <v>192.4</v>
      </c>
    </row>
    <row r="10" spans="1:5" ht="16.5">
      <c r="A10" s="198"/>
      <c r="B10" s="198"/>
      <c r="C10" s="198" t="s">
        <v>182</v>
      </c>
      <c r="D10" s="198"/>
      <c r="E10" s="198"/>
    </row>
    <row r="11" spans="1:5" ht="94.5" customHeight="1">
      <c r="A11" s="199"/>
      <c r="B11" s="243" t="s">
        <v>104</v>
      </c>
      <c r="C11" s="244"/>
      <c r="D11" s="200" t="s">
        <v>160</v>
      </c>
      <c r="E11" s="200" t="s">
        <v>161</v>
      </c>
    </row>
    <row r="12" spans="1:5" ht="15.75" customHeight="1">
      <c r="A12" s="253" t="s">
        <v>162</v>
      </c>
      <c r="B12" s="254"/>
      <c r="C12" s="254"/>
      <c r="D12" s="254"/>
      <c r="E12" s="255"/>
    </row>
    <row r="13" spans="1:5" ht="47.25">
      <c r="A13" s="114" t="s">
        <v>163</v>
      </c>
      <c r="B13" s="201">
        <v>2</v>
      </c>
      <c r="C13" s="202" t="s">
        <v>111</v>
      </c>
      <c r="D13" s="203">
        <v>1298.4614404640486</v>
      </c>
      <c r="E13" s="204">
        <f>D13/12/$H$9</f>
        <v>0.5623966737976648</v>
      </c>
    </row>
    <row r="14" spans="1:5" ht="47.25">
      <c r="A14" s="101" t="s">
        <v>164</v>
      </c>
      <c r="B14" s="205">
        <v>12</v>
      </c>
      <c r="C14" s="206" t="s">
        <v>125</v>
      </c>
      <c r="D14" s="207">
        <v>0</v>
      </c>
      <c r="E14" s="208">
        <f>D14/12/$H$9</f>
        <v>0</v>
      </c>
    </row>
    <row r="15" spans="1:5" ht="31.5">
      <c r="A15" s="101" t="s">
        <v>165</v>
      </c>
      <c r="B15" s="205">
        <v>2</v>
      </c>
      <c r="C15" s="206" t="s">
        <v>125</v>
      </c>
      <c r="D15" s="207">
        <v>0</v>
      </c>
      <c r="E15" s="208">
        <f>D15/12/$H$9</f>
        <v>0</v>
      </c>
    </row>
    <row r="16" spans="1:5" ht="31.5">
      <c r="A16" s="101" t="s">
        <v>166</v>
      </c>
      <c r="B16" s="205">
        <v>1</v>
      </c>
      <c r="C16" s="206" t="s">
        <v>125</v>
      </c>
      <c r="D16" s="209">
        <v>0</v>
      </c>
      <c r="E16" s="210">
        <f>D16/12/$H$9</f>
        <v>0</v>
      </c>
    </row>
    <row r="17" spans="1:5" ht="33" customHeight="1">
      <c r="A17" s="256" t="s">
        <v>113</v>
      </c>
      <c r="B17" s="257"/>
      <c r="C17" s="257"/>
      <c r="D17" s="257"/>
      <c r="E17" s="258"/>
    </row>
    <row r="18" spans="1:5" ht="15.75">
      <c r="A18" s="114" t="s">
        <v>167</v>
      </c>
      <c r="B18" s="201">
        <v>4</v>
      </c>
      <c r="C18" s="202" t="s">
        <v>125</v>
      </c>
      <c r="D18" s="211">
        <v>0</v>
      </c>
      <c r="E18" s="208">
        <f>D18/12/$H$9</f>
        <v>0</v>
      </c>
    </row>
    <row r="19" spans="1:5" ht="15.75">
      <c r="A19" s="101" t="s">
        <v>168</v>
      </c>
      <c r="B19" s="212"/>
      <c r="C19" s="206" t="s">
        <v>111</v>
      </c>
      <c r="D19" s="207">
        <v>0</v>
      </c>
      <c r="E19" s="208">
        <f>D19/12/$H$9</f>
        <v>0</v>
      </c>
    </row>
    <row r="20" spans="1:5" ht="31.5">
      <c r="A20" s="125" t="s">
        <v>169</v>
      </c>
      <c r="B20" s="213">
        <v>1</v>
      </c>
      <c r="C20" s="214" t="s">
        <v>170</v>
      </c>
      <c r="D20" s="215">
        <v>943.9107907287009</v>
      </c>
      <c r="E20" s="208">
        <f>D20/12/$H$9</f>
        <v>0.40883177006613863</v>
      </c>
    </row>
    <row r="21" spans="1:5" ht="15.75" customHeight="1">
      <c r="A21" s="266" t="s">
        <v>171</v>
      </c>
      <c r="B21" s="267"/>
      <c r="C21" s="267"/>
      <c r="D21" s="268"/>
      <c r="E21" s="269"/>
    </row>
    <row r="22" spans="1:5" ht="84.75" customHeight="1">
      <c r="A22" s="216" t="s">
        <v>172</v>
      </c>
      <c r="B22" s="270" t="s">
        <v>173</v>
      </c>
      <c r="C22" s="271"/>
      <c r="D22" s="217">
        <v>0</v>
      </c>
      <c r="E22" s="208">
        <f>D22/12/$H$9</f>
        <v>0</v>
      </c>
    </row>
    <row r="23" spans="1:9" ht="15.75" customHeight="1">
      <c r="A23" s="218" t="s">
        <v>174</v>
      </c>
      <c r="B23" s="272" t="s">
        <v>170</v>
      </c>
      <c r="C23" s="273"/>
      <c r="D23" s="219">
        <v>1434.1143499603359</v>
      </c>
      <c r="E23" s="220">
        <f>D23/12/$H$9</f>
        <v>0.6211513989779694</v>
      </c>
      <c r="F23" s="221"/>
      <c r="G23" s="221"/>
      <c r="H23" s="221"/>
      <c r="I23" s="221"/>
    </row>
    <row r="24" spans="1:5" ht="15.75">
      <c r="A24" s="274" t="s">
        <v>175</v>
      </c>
      <c r="B24" s="275"/>
      <c r="C24" s="275"/>
      <c r="D24" s="276"/>
      <c r="E24" s="277"/>
    </row>
    <row r="25" spans="1:5" ht="15.75">
      <c r="A25" s="222" t="s">
        <v>176</v>
      </c>
      <c r="B25" s="259"/>
      <c r="C25" s="260"/>
      <c r="D25" s="207"/>
      <c r="E25" s="223">
        <f>D25/12/$H$9</f>
        <v>0</v>
      </c>
    </row>
    <row r="26" spans="1:5" ht="31.5">
      <c r="A26" s="224" t="s">
        <v>177</v>
      </c>
      <c r="B26" s="261"/>
      <c r="C26" s="262"/>
      <c r="D26" s="207"/>
      <c r="E26" s="223">
        <f>D26/12/$H$9</f>
        <v>0</v>
      </c>
    </row>
    <row r="27" spans="1:5" ht="14.25">
      <c r="A27" s="263" t="s">
        <v>178</v>
      </c>
      <c r="B27" s="264"/>
      <c r="C27" s="264"/>
      <c r="D27" s="264"/>
      <c r="E27" s="265"/>
    </row>
    <row r="28" spans="1:5" ht="15.75">
      <c r="A28" s="225" t="s">
        <v>179</v>
      </c>
      <c r="B28" s="226"/>
      <c r="C28" s="226"/>
      <c r="D28" s="227">
        <f>D13+D14+D15+D16+D18+D19+D20+D22+D23+D25+D26</f>
        <v>3676.4865811530854</v>
      </c>
      <c r="E28" s="228">
        <f>E13+E14+E15+E16+E18+E19+E20+E22+E23+E25+E26</f>
        <v>1.592379842841773</v>
      </c>
    </row>
    <row r="30" ht="12.75">
      <c r="D30" s="229">
        <v>0.1865512907674492</v>
      </c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2012-07-24T05:32:50Z</cp:lastPrinted>
  <dcterms:created xsi:type="dcterms:W3CDTF">1996-10-08T23:32:33Z</dcterms:created>
  <dcterms:modified xsi:type="dcterms:W3CDTF">2012-07-24T05:32:51Z</dcterms:modified>
  <cp:category/>
  <cp:version/>
  <cp:contentType/>
  <cp:contentStatus/>
</cp:coreProperties>
</file>