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<sst xmlns="http://schemas.openxmlformats.org/spreadsheetml/2006/main" count="570" uniqueCount="436">
  <si>
    <t>Приложение №1</t>
  </si>
  <si>
    <t>к лоту № 36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</si>
  <si>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</si>
  <si>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</si>
  <si>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</si>
  <si>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</si>
  <si>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</si>
  <si>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</si>
  <si>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</si>
  <si>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</si>
  <si>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</si>
  <si>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</si>
  <si>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</si>
  <si>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</si>
  <si>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Д. Событий 42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</si>
  <si>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</si>
  <si>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</si>
  <si>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</si>
  <si>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</si>
  <si>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</si>
  <si>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</si>
  <si>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</si>
  <si>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</si>
  <si>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</si>
  <si>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</si>
  <si>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</si>
  <si>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</si>
  <si>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</si>
  <si>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</si>
  <si>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</si>
  <si>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</si>
  <si>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</si>
  <si>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</si>
  <si>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</si>
  <si>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</si>
  <si>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</si>
  <si>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</si>
  <si>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</si>
  <si>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</si>
  <si>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</si>
  <si>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</si>
  <si>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</si>
  <si>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</si>
  <si>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</si>
  <si>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</si>
  <si>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</si>
  <si>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</si>
  <si>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</si>
  <si>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</si>
  <si>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</si>
  <si>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</si>
  <si>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</si>
  <si>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</si>
  <si>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</si>
  <si>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</si>
  <si>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</si>
  <si>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</si>
  <si>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</si>
  <si>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</si>
  <si>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</si>
  <si>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</si>
  <si>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</si>
  <si>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</si>
  <si>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</si>
  <si>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</si>
  <si>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</si>
  <si>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</si>
  <si>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</si>
  <si>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</si>
  <si>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</si>
  <si>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кирпичные столбы</t>
  </si>
  <si>
    <t>осадка, трещины, выбоины</t>
  </si>
  <si>
    <t>2. Наружные и внутренние капитальные стены</t>
  </si>
  <si>
    <t>бревенчатые</t>
  </si>
  <si>
    <t xml:space="preserve"> гниль нижних венцов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</si>
  <si>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</si>
  <si>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</si>
  <si>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</si>
  <si>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</si>
  <si>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</si>
  <si>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>гниль,  грибок</t>
  </si>
  <si>
    <t>междуэтажные</t>
  </si>
  <si>
    <t>подвальные</t>
  </si>
  <si>
    <t>(другое)</t>
  </si>
  <si>
    <t>5. Крыша</t>
  </si>
  <si>
    <t xml:space="preserve">шифер </t>
  </si>
  <si>
    <t>сколы,  прогиб стропил</t>
  </si>
  <si>
    <t>6. Полы</t>
  </si>
  <si>
    <t>дощатые по лагам</t>
  </si>
  <si>
    <t>гниль, деформация, щели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</si>
  <si>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</si>
  <si>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</si>
  <si>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</si>
  <si>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</si>
  <si>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</si>
  <si>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</si>
  <si>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</si>
  <si>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</si>
  <si>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</si>
  <si>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</si>
  <si>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</si>
  <si>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</si>
  <si>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</si>
  <si>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</si>
  <si>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</si>
  <si>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</si>
  <si>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</si>
  <si>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</si>
  <si>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</si>
  <si>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</si>
  <si>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</si>
  <si>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</si>
  <si>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</si>
  <si>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</si>
  <si>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</si>
  <si>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</si>
  <si>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</si>
  <si>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</si>
  <si>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</si>
  <si>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</si>
  <si>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</si>
  <si>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</si>
  <si>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</si>
  <si>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</si>
  <si>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</si>
  <si>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</si>
  <si>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</si>
  <si>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</si>
  <si>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</si>
  <si>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</si>
  <si>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</si>
  <si>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</si>
  <si>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</si>
  <si>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</si>
  <si>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</si>
  <si>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</si>
  <si>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</si>
  <si>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</si>
  <si>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</si>
  <si>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</si>
  <si>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</si>
  <si>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</si>
  <si>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</si>
  <si>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</si>
  <si>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</si>
  <si>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</si>
  <si>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</si>
  <si>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</si>
  <si>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</si>
  <si>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</si>
  <si>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</si>
  <si>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</si>
  <si>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</si>
  <si>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</si>
  <si>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</si>
  <si>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</si>
  <si>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</si>
  <si>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</si>
  <si>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</si>
  <si>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</si>
  <si>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</si>
  <si>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</si>
  <si>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</si>
  <si>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</si>
  <si>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</si>
  <si>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</si>
  <si>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</si>
  <si>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</si>
  <si>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</si>
  <si>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</si>
  <si>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</si>
  <si>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</si>
  <si>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</si>
  <si>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</si>
  <si>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</si>
  <si>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</si>
  <si>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</si>
  <si>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</si>
  <si>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</si>
  <si>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</si>
  <si>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</si>
  <si>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</si>
  <si>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</si>
  <si>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</si>
  <si>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</si>
  <si>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</si>
  <si>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</si>
  <si>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</si>
  <si>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</si>
  <si>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</si>
  <si>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</si>
  <si>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Д. В. Гришак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</si>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</sst>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4;%20&#1057;&#1086;&#1073;&#1099;&#1090;&#1080;&#1081;%2042%20&#1041;%202010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Д. Событий 42 Б</v>
          </cell>
        </row>
        <row r="29">
          <cell r="D29">
            <v>2</v>
          </cell>
        </row>
        <row r="45">
          <cell r="E45">
            <v>189.3</v>
          </cell>
        </row>
      </sheetData>
      <sheetData sheetId="1">
        <row r="16">
          <cell r="DH16">
            <v>1</v>
          </cell>
        </row>
        <row r="19">
          <cell r="AF19" t="str">
            <v>Д. Событий 42 Б</v>
          </cell>
        </row>
      </sheetData>
      <sheetData sheetId="3">
        <row r="7">
          <cell r="G7">
            <v>1.4140079239302692</v>
          </cell>
        </row>
      </sheetData>
      <sheetData sheetId="4">
        <row r="20">
          <cell r="M20">
            <v>0</v>
          </cell>
        </row>
        <row r="43">
          <cell r="M43">
            <v>946.275395743346</v>
          </cell>
        </row>
        <row r="68">
          <cell r="M68">
            <v>764.2993581003951</v>
          </cell>
        </row>
        <row r="81">
          <cell r="M81">
            <v>2038.131621601053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871.2662252298178</v>
          </cell>
        </row>
        <row r="246">
          <cell r="M246">
            <v>871.2662252298178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13.125780587579262</v>
          </cell>
        </row>
        <row r="48">
          <cell r="F48">
            <v>10.601592013044792</v>
          </cell>
        </row>
        <row r="49">
          <cell r="F49">
            <v>28.270912034786107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9.229845032712634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24490.925518492553</v>
          </cell>
        </row>
      </sheetData>
      <sheetData sheetId="7">
        <row r="19">
          <cell r="G19">
            <v>0</v>
          </cell>
        </row>
        <row r="49">
          <cell r="G49">
            <v>43.041619411180285</v>
          </cell>
        </row>
        <row r="60">
          <cell r="G60">
            <v>22.062591767577256</v>
          </cell>
        </row>
        <row r="70">
          <cell r="G70">
            <v>22.062591767577256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203.31776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I17" sqref="I17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4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3"/>
      <c r="E41" s="34">
        <f>C44*3.24</f>
        <v>613.3320000000001</v>
      </c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4">
        <v>189.3</v>
      </c>
      <c r="D44" s="7" t="s">
        <v>30</v>
      </c>
      <c r="E44" s="7"/>
      <c r="F44" s="5"/>
      <c r="G44" s="5"/>
      <c r="K44" s="22"/>
    </row>
    <row r="45" spans="1:11" ht="20.25" customHeight="1">
      <c r="A45" s="1" t="s">
        <v>45</v>
      </c>
      <c r="B45" s="1"/>
      <c r="C45" s="1"/>
      <c r="D45" s="5"/>
      <c r="E45" s="35">
        <v>189.3</v>
      </c>
      <c r="F45" s="7" t="s">
        <v>30</v>
      </c>
      <c r="G45" s="5"/>
      <c r="K45" s="22"/>
    </row>
    <row r="46" spans="1:11" ht="20.25" customHeight="1">
      <c r="A46" s="1" t="s">
        <v>46</v>
      </c>
      <c r="B46" s="1"/>
      <c r="C46" s="1"/>
      <c r="D46" s="5"/>
      <c r="E46" s="23">
        <v>151.44</v>
      </c>
      <c r="F46" s="7" t="s">
        <v>30</v>
      </c>
      <c r="G46" s="5"/>
      <c r="K46" s="22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48</v>
      </c>
      <c r="B48" s="1"/>
      <c r="C48" s="1"/>
      <c r="D48" s="7"/>
      <c r="F48" s="35"/>
      <c r="G48" s="7" t="s">
        <v>30</v>
      </c>
      <c r="K48" s="22"/>
    </row>
    <row r="49" spans="1:11" ht="18" customHeight="1">
      <c r="A49" s="1" t="s">
        <v>49</v>
      </c>
      <c r="B49" s="1"/>
      <c r="C49" s="1"/>
      <c r="D49" s="5"/>
      <c r="E49" s="5"/>
      <c r="F49" s="35">
        <v>0</v>
      </c>
      <c r="G49" s="5" t="s">
        <v>30</v>
      </c>
      <c r="K49" s="22"/>
    </row>
    <row r="50" spans="1:11" ht="15.75">
      <c r="A50" s="1" t="s">
        <v>50</v>
      </c>
      <c r="B50" s="20"/>
      <c r="C50" s="20"/>
      <c r="D50" s="5" t="s">
        <v>51</v>
      </c>
      <c r="E50" s="5"/>
      <c r="F50" s="5"/>
      <c r="G50" s="5"/>
      <c r="K50" s="22"/>
    </row>
    <row r="51" spans="1:11" ht="17.25" customHeight="1">
      <c r="A51" s="1" t="s">
        <v>52</v>
      </c>
      <c r="B51" s="1"/>
      <c r="C51" s="1"/>
      <c r="D51" s="5"/>
      <c r="E51" s="5"/>
      <c r="F51" s="5"/>
      <c r="G51" s="21">
        <v>0</v>
      </c>
      <c r="K51" s="22"/>
    </row>
    <row r="52" spans="1:11" ht="19.5" customHeight="1">
      <c r="A52" s="1" t="s">
        <v>53</v>
      </c>
      <c r="B52" s="1"/>
      <c r="C52" s="1"/>
      <c r="D52" s="21"/>
      <c r="E52" s="35">
        <v>0</v>
      </c>
      <c r="F52" s="5" t="s">
        <v>30</v>
      </c>
      <c r="G52" s="5"/>
      <c r="K52" s="22"/>
    </row>
    <row r="53" spans="1:11" ht="21" customHeight="1">
      <c r="A53" s="1" t="s">
        <v>54</v>
      </c>
      <c r="B53" s="1"/>
      <c r="C53" s="20"/>
      <c r="D53" s="21"/>
      <c r="E53" s="34">
        <f>C44*1.15</f>
        <v>217.695</v>
      </c>
      <c r="F53" s="5" t="s">
        <v>30</v>
      </c>
      <c r="G53" s="5"/>
      <c r="K53" s="22"/>
    </row>
    <row r="54" spans="1:11" ht="21" customHeight="1">
      <c r="A54" s="1" t="s">
        <v>55</v>
      </c>
      <c r="B54" s="34"/>
      <c r="C54" s="34">
        <f>E53</f>
        <v>217.695</v>
      </c>
      <c r="D54" s="5" t="s">
        <v>30</v>
      </c>
      <c r="E54" s="7"/>
      <c r="F54" s="5"/>
      <c r="G54" s="5"/>
      <c r="K54" s="22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v>112</v>
      </c>
      <c r="B56" s="1" t="s">
        <v>57</v>
      </c>
      <c r="C56" s="1"/>
      <c r="D56" s="5"/>
      <c r="E56" s="5"/>
      <c r="F56" s="5"/>
      <c r="G56" s="5"/>
      <c r="K56" s="22"/>
    </row>
    <row r="57" spans="1:11" ht="18.75" customHeight="1">
      <c r="A57" s="1" t="s">
        <v>58</v>
      </c>
      <c r="B57" s="1"/>
      <c r="C57" s="1"/>
      <c r="D57" s="21"/>
      <c r="E57" s="35">
        <v>0</v>
      </c>
      <c r="F57" s="5" t="s">
        <v>30</v>
      </c>
      <c r="G57" s="5"/>
      <c r="K57" s="22"/>
    </row>
    <row r="58" spans="1:11" ht="18.75" customHeight="1">
      <c r="A58" s="1" t="s">
        <v>59</v>
      </c>
      <c r="B58" s="1"/>
      <c r="C58" s="1"/>
      <c r="D58" s="23"/>
      <c r="E58" s="36">
        <v>0</v>
      </c>
      <c r="F58" s="5" t="s">
        <v>30</v>
      </c>
      <c r="G58" s="5"/>
      <c r="K58" s="22"/>
    </row>
    <row r="59" spans="1:11" ht="18.75" customHeight="1">
      <c r="A59" s="1" t="s">
        <v>60</v>
      </c>
      <c r="B59" s="20"/>
      <c r="C59" s="34">
        <f>A56</f>
        <v>112</v>
      </c>
      <c r="D59" s="5" t="s">
        <v>30</v>
      </c>
      <c r="E59" s="5"/>
      <c r="F59" s="5"/>
      <c r="G59" s="5"/>
      <c r="K59" s="22"/>
    </row>
    <row r="60" spans="1:11" ht="18.75" customHeight="1">
      <c r="A60" s="1" t="s">
        <v>61</v>
      </c>
      <c r="B60" s="20"/>
      <c r="C60" s="34">
        <v>0</v>
      </c>
      <c r="D60" s="5" t="s">
        <v>30</v>
      </c>
      <c r="E60" s="5"/>
      <c r="F60" s="5"/>
      <c r="G60" s="5"/>
      <c r="K60" s="22"/>
    </row>
    <row r="61" spans="1:11" ht="19.5" customHeight="1">
      <c r="A61" s="1" t="s">
        <v>62</v>
      </c>
      <c r="B61" s="1"/>
      <c r="C61" s="1"/>
      <c r="D61" s="5"/>
      <c r="E61" s="5"/>
      <c r="F61" s="21" t="s">
        <v>17</v>
      </c>
      <c r="G61" s="21"/>
      <c r="K61" s="22"/>
    </row>
    <row r="62" spans="1:7" ht="18" customHeight="1">
      <c r="A62" s="37" t="s">
        <v>63</v>
      </c>
      <c r="B62" s="37"/>
      <c r="C62" s="20">
        <v>12</v>
      </c>
      <c r="D62" s="7" t="s">
        <v>64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65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66</v>
      </c>
      <c r="B67" s="41"/>
      <c r="C67" s="42"/>
      <c r="D67" s="43" t="s">
        <v>67</v>
      </c>
      <c r="E67" s="43"/>
      <c r="F67" s="43" t="s">
        <v>68</v>
      </c>
      <c r="G67" s="43"/>
    </row>
    <row r="68" spans="1:7" ht="15" customHeight="1">
      <c r="A68" s="44" t="s">
        <v>69</v>
      </c>
      <c r="B68" s="44"/>
      <c r="C68" s="45"/>
      <c r="D68" s="46" t="s">
        <v>70</v>
      </c>
      <c r="E68" s="46"/>
      <c r="F68" s="46" t="s">
        <v>71</v>
      </c>
      <c r="G68" s="46"/>
    </row>
    <row r="69" spans="1:7" ht="15" customHeight="1">
      <c r="A69" s="44" t="s">
        <v>72</v>
      </c>
      <c r="B69" s="44"/>
      <c r="C69" s="45"/>
      <c r="D69" s="46" t="s">
        <v>73</v>
      </c>
      <c r="E69" s="46"/>
      <c r="F69" s="47" t="s">
        <v>74</v>
      </c>
      <c r="G69" s="48"/>
    </row>
    <row r="70" spans="1:7" ht="15" customHeight="1">
      <c r="A70" s="44" t="s">
        <v>75</v>
      </c>
      <c r="B70" s="44"/>
      <c r="C70" s="45"/>
      <c r="D70" s="46" t="s">
        <v>76</v>
      </c>
      <c r="E70" s="46"/>
      <c r="F70" s="46"/>
      <c r="G70" s="46"/>
    </row>
    <row r="71" spans="1:7" ht="15.75">
      <c r="A71" s="49" t="s">
        <v>77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78</v>
      </c>
      <c r="B72" s="49"/>
      <c r="C72" s="50"/>
      <c r="D72" s="43" t="s">
        <v>79</v>
      </c>
      <c r="E72" s="43"/>
      <c r="F72" s="43" t="s">
        <v>80</v>
      </c>
      <c r="G72" s="43"/>
    </row>
    <row r="73" spans="1:7" ht="15" customHeight="1">
      <c r="A73" s="49" t="s">
        <v>81</v>
      </c>
      <c r="B73" s="49"/>
      <c r="C73" s="50"/>
      <c r="D73" s="43"/>
      <c r="E73" s="43"/>
      <c r="F73" s="43"/>
      <c r="G73" s="43"/>
    </row>
    <row r="74" spans="1:7" ht="15" customHeight="1">
      <c r="A74" s="49" t="s">
        <v>82</v>
      </c>
      <c r="B74" s="49"/>
      <c r="C74" s="50"/>
      <c r="D74" s="43"/>
      <c r="E74" s="43"/>
      <c r="F74" s="43"/>
      <c r="G74" s="43"/>
    </row>
    <row r="75" spans="1:7" ht="15.75">
      <c r="A75" s="49" t="s">
        <v>83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84</v>
      </c>
      <c r="B76" s="44"/>
      <c r="C76" s="45"/>
      <c r="D76" s="46" t="s">
        <v>85</v>
      </c>
      <c r="E76" s="46"/>
      <c r="F76" s="47" t="s">
        <v>86</v>
      </c>
      <c r="G76" s="51"/>
    </row>
    <row r="77" spans="1:7" ht="15" customHeight="1">
      <c r="A77" s="44" t="s">
        <v>87</v>
      </c>
      <c r="B77" s="44"/>
      <c r="C77" s="44"/>
      <c r="D77" s="46" t="s">
        <v>88</v>
      </c>
      <c r="E77" s="46"/>
      <c r="F77" s="46" t="s">
        <v>89</v>
      </c>
      <c r="G77" s="46"/>
    </row>
    <row r="78" spans="1:7" ht="15.75">
      <c r="A78" s="52" t="s">
        <v>90</v>
      </c>
      <c r="B78" s="53"/>
      <c r="C78" s="53"/>
      <c r="D78" s="54"/>
      <c r="E78" s="55"/>
      <c r="F78" s="54"/>
      <c r="G78" s="55"/>
    </row>
    <row r="79" spans="1:7" ht="27.75" customHeight="1">
      <c r="A79" s="56" t="s">
        <v>91</v>
      </c>
      <c r="B79" s="57"/>
      <c r="C79" s="57"/>
      <c r="D79" s="58" t="s">
        <v>92</v>
      </c>
      <c r="E79" s="59"/>
      <c r="F79" s="47" t="s">
        <v>93</v>
      </c>
      <c r="G79" s="48"/>
    </row>
    <row r="80" spans="1:7" ht="15" customHeight="1">
      <c r="A80" s="56" t="s">
        <v>94</v>
      </c>
      <c r="B80" s="57"/>
      <c r="C80" s="57"/>
      <c r="D80" s="58" t="s">
        <v>95</v>
      </c>
      <c r="E80" s="59"/>
      <c r="F80" s="46" t="s">
        <v>96</v>
      </c>
      <c r="G80" s="46"/>
    </row>
    <row r="81" spans="1:7" ht="15.75">
      <c r="A81" s="60" t="s">
        <v>83</v>
      </c>
      <c r="B81" s="61"/>
      <c r="C81" s="61"/>
      <c r="D81" s="62"/>
      <c r="E81" s="63"/>
      <c r="F81" s="58"/>
      <c r="G81" s="59"/>
    </row>
    <row r="82" spans="1:7" ht="15.75">
      <c r="A82" s="52" t="s">
        <v>97</v>
      </c>
      <c r="B82" s="53"/>
      <c r="C82" s="64"/>
      <c r="D82" s="65"/>
      <c r="E82" s="65"/>
      <c r="F82" s="54"/>
      <c r="G82" s="55"/>
    </row>
    <row r="83" spans="1:7" ht="32.25" customHeight="1">
      <c r="A83" s="56" t="s">
        <v>98</v>
      </c>
      <c r="B83" s="57"/>
      <c r="C83" s="66"/>
      <c r="D83" s="67"/>
      <c r="E83" s="68"/>
      <c r="F83" s="69"/>
      <c r="G83" s="70"/>
    </row>
    <row r="84" spans="1:7" ht="15" customHeight="1">
      <c r="A84" s="56" t="s">
        <v>99</v>
      </c>
      <c r="B84" s="57"/>
      <c r="C84" s="66"/>
      <c r="D84" s="71" t="s">
        <v>100</v>
      </c>
      <c r="E84" s="71"/>
      <c r="F84" s="69" t="s">
        <v>101</v>
      </c>
      <c r="G84" s="70"/>
    </row>
    <row r="85" spans="1:7" ht="17.25" customHeight="1">
      <c r="A85" s="60" t="s">
        <v>83</v>
      </c>
      <c r="B85" s="61"/>
      <c r="C85" s="72"/>
      <c r="D85" s="71"/>
      <c r="E85" s="71"/>
      <c r="F85" s="62"/>
      <c r="G85" s="63"/>
    </row>
    <row r="86" spans="1:7" ht="29.25" customHeight="1">
      <c r="A86" s="52" t="s">
        <v>102</v>
      </c>
      <c r="B86" s="73"/>
      <c r="C86" s="73"/>
      <c r="D86" s="54"/>
      <c r="E86" s="74"/>
      <c r="F86" s="58"/>
      <c r="G86" s="75"/>
    </row>
    <row r="87" spans="1:7" ht="15.75">
      <c r="A87" s="56" t="s">
        <v>103</v>
      </c>
      <c r="B87" s="57"/>
      <c r="C87" s="57"/>
      <c r="D87" s="58" t="s">
        <v>26</v>
      </c>
      <c r="E87" s="59"/>
      <c r="F87" s="58"/>
      <c r="G87" s="59"/>
    </row>
    <row r="88" spans="1:7" ht="15" customHeight="1">
      <c r="A88" s="56" t="s">
        <v>104</v>
      </c>
      <c r="B88" s="57"/>
      <c r="C88" s="57"/>
      <c r="D88" s="58" t="s">
        <v>26</v>
      </c>
      <c r="E88" s="59"/>
      <c r="F88" s="58"/>
      <c r="G88" s="59"/>
    </row>
    <row r="89" spans="1:7" ht="15" customHeight="1">
      <c r="A89" s="56" t="s">
        <v>105</v>
      </c>
      <c r="B89" s="57"/>
      <c r="C89" s="57"/>
      <c r="D89" s="58" t="s">
        <v>26</v>
      </c>
      <c r="E89" s="59"/>
      <c r="F89" s="58"/>
      <c r="G89" s="59"/>
    </row>
    <row r="90" spans="1:7" ht="15" customHeight="1">
      <c r="A90" s="56" t="s">
        <v>106</v>
      </c>
      <c r="B90" s="57"/>
      <c r="C90" s="57"/>
      <c r="D90" s="58" t="s">
        <v>107</v>
      </c>
      <c r="E90" s="59"/>
      <c r="F90" s="58"/>
      <c r="G90" s="59"/>
    </row>
    <row r="91" spans="1:7" ht="15.75">
      <c r="A91" s="56" t="s">
        <v>108</v>
      </c>
      <c r="B91" s="57"/>
      <c r="C91" s="57"/>
      <c r="D91" s="58" t="s">
        <v>26</v>
      </c>
      <c r="E91" s="59"/>
      <c r="F91" s="58"/>
      <c r="G91" s="59"/>
    </row>
    <row r="92" spans="1:7" ht="15.75">
      <c r="A92" s="56" t="s">
        <v>109</v>
      </c>
      <c r="B92" s="57"/>
      <c r="C92" s="57"/>
      <c r="D92" s="58" t="s">
        <v>26</v>
      </c>
      <c r="E92" s="59"/>
      <c r="F92" s="58"/>
      <c r="G92" s="59"/>
    </row>
    <row r="93" spans="1:7" ht="15.75">
      <c r="A93" s="56" t="s">
        <v>110</v>
      </c>
      <c r="B93" s="57"/>
      <c r="C93" s="57"/>
      <c r="D93" s="58" t="s">
        <v>26</v>
      </c>
      <c r="E93" s="59"/>
      <c r="F93" s="58"/>
      <c r="G93" s="59"/>
    </row>
    <row r="94" spans="1:7" ht="15.75">
      <c r="A94" s="56" t="s">
        <v>111</v>
      </c>
      <c r="B94" s="57"/>
      <c r="C94" s="57"/>
      <c r="D94" s="58" t="s">
        <v>26</v>
      </c>
      <c r="E94" s="59"/>
      <c r="F94" s="58"/>
      <c r="G94" s="59"/>
    </row>
    <row r="95" spans="1:7" ht="15.75">
      <c r="A95" s="60" t="s">
        <v>83</v>
      </c>
      <c r="B95" s="61"/>
      <c r="C95" s="61"/>
      <c r="D95" s="62"/>
      <c r="E95" s="63"/>
      <c r="F95" s="62"/>
      <c r="G95" s="63"/>
    </row>
    <row r="96" spans="1:7" ht="45.75" customHeight="1">
      <c r="A96" s="52" t="s">
        <v>112</v>
      </c>
      <c r="B96" s="53"/>
      <c r="C96" s="53"/>
      <c r="D96" s="54"/>
      <c r="E96" s="55"/>
      <c r="F96" s="54"/>
      <c r="G96" s="55"/>
    </row>
    <row r="97" spans="1:7" ht="15" customHeight="1">
      <c r="A97" s="56" t="s">
        <v>113</v>
      </c>
      <c r="B97" s="57"/>
      <c r="C97" s="57"/>
      <c r="D97" s="58" t="s">
        <v>107</v>
      </c>
      <c r="E97" s="59"/>
      <c r="F97" s="58"/>
      <c r="G97" s="59"/>
    </row>
    <row r="98" spans="1:7" ht="15" customHeight="1">
      <c r="A98" s="56" t="s">
        <v>114</v>
      </c>
      <c r="B98" s="57"/>
      <c r="C98" s="57"/>
      <c r="D98" s="58" t="s">
        <v>26</v>
      </c>
      <c r="E98" s="59"/>
      <c r="F98" s="58"/>
      <c r="G98" s="59"/>
    </row>
    <row r="99" spans="1:7" ht="15.75" customHeight="1">
      <c r="A99" s="56" t="s">
        <v>115</v>
      </c>
      <c r="B99" s="57"/>
      <c r="C99" s="57"/>
      <c r="D99" s="58" t="s">
        <v>26</v>
      </c>
      <c r="E99" s="59"/>
      <c r="F99" s="58"/>
      <c r="G99" s="59"/>
    </row>
    <row r="100" spans="1:7" ht="15.75">
      <c r="A100" s="56" t="s">
        <v>116</v>
      </c>
      <c r="B100" s="57"/>
      <c r="C100" s="57"/>
      <c r="D100" s="58" t="s">
        <v>26</v>
      </c>
      <c r="E100" s="59"/>
      <c r="F100" s="58"/>
      <c r="G100" s="59"/>
    </row>
    <row r="101" spans="1:7" ht="15.75">
      <c r="A101" s="56" t="s">
        <v>117</v>
      </c>
      <c r="B101" s="57"/>
      <c r="C101" s="57"/>
      <c r="D101" s="58" t="s">
        <v>26</v>
      </c>
      <c r="E101" s="59"/>
      <c r="F101" s="58"/>
      <c r="G101" s="59"/>
    </row>
    <row r="102" spans="1:7" ht="15" customHeight="1">
      <c r="A102" s="56" t="s">
        <v>118</v>
      </c>
      <c r="B102" s="57"/>
      <c r="C102" s="57"/>
      <c r="D102" s="58" t="s">
        <v>26</v>
      </c>
      <c r="E102" s="59"/>
      <c r="F102" s="58"/>
      <c r="G102" s="59"/>
    </row>
    <row r="103" spans="1:7" ht="15" customHeight="1">
      <c r="A103" s="56" t="s">
        <v>119</v>
      </c>
      <c r="B103" s="57"/>
      <c r="C103" s="57"/>
      <c r="D103" s="58" t="s">
        <v>107</v>
      </c>
      <c r="E103" s="59"/>
      <c r="F103" s="58"/>
      <c r="G103" s="59"/>
    </row>
    <row r="104" spans="1:7" ht="15.75">
      <c r="A104" s="56" t="s">
        <v>120</v>
      </c>
      <c r="B104" s="57"/>
      <c r="C104" s="57"/>
      <c r="D104" s="58" t="s">
        <v>26</v>
      </c>
      <c r="E104" s="59"/>
      <c r="F104" s="58"/>
      <c r="G104" s="59"/>
    </row>
    <row r="105" spans="1:7" ht="15.75">
      <c r="A105" s="56" t="s">
        <v>121</v>
      </c>
      <c r="B105" s="57"/>
      <c r="C105" s="57"/>
      <c r="D105" s="58" t="s">
        <v>26</v>
      </c>
      <c r="E105" s="59"/>
      <c r="F105" s="58"/>
      <c r="G105" s="59"/>
    </row>
    <row r="106" spans="1:7" ht="15.75">
      <c r="A106" s="60" t="s">
        <v>83</v>
      </c>
      <c r="B106" s="61"/>
      <c r="C106" s="61"/>
      <c r="D106" s="62"/>
      <c r="E106" s="63"/>
      <c r="F106" s="62"/>
      <c r="G106" s="63"/>
    </row>
    <row r="107" spans="1:7" ht="15.75" customHeight="1">
      <c r="A107" s="44" t="s">
        <v>122</v>
      </c>
      <c r="B107" s="44"/>
      <c r="C107" s="45"/>
      <c r="D107" s="46" t="s">
        <v>107</v>
      </c>
      <c r="E107" s="46"/>
      <c r="F107" s="46" t="s">
        <v>123</v>
      </c>
      <c r="G107" s="46"/>
    </row>
    <row r="110" ht="47.25">
      <c r="A110" s="76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7" t="s">
        <v>9</v>
      </c>
    </row>
    <row r="117" ht="15.75">
      <c r="A117" s="1" t="s">
        <v>128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34">
      <selection activeCell="DU16" sqref="DU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28515625" style="2" customWidth="1"/>
    <col min="113" max="113" width="1.14843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8" t="s">
        <v>1</v>
      </c>
    </row>
    <row r="3" spans="1:108" s="80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9" t="s">
        <v>2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</row>
    <row r="4" spans="52:108" ht="15" customHeight="1">
      <c r="AZ4" s="57" t="s">
        <v>3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80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2" t="s">
        <v>4</v>
      </c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ht="15.75">
      <c r="AZ6" s="2" t="s">
        <v>5</v>
      </c>
    </row>
    <row r="7" spans="52:108" ht="15.75"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</row>
    <row r="8" spans="1:108" s="80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5"/>
      <c r="CJ8" s="85"/>
      <c r="CK8" s="85" t="s">
        <v>6</v>
      </c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pans="52:108" ht="15.75"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spans="1:108" s="80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7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52:108" ht="15.75">
      <c r="AZ11" s="12" t="s">
        <v>8</v>
      </c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</row>
    <row r="12" spans="1:108" s="80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</row>
    <row r="13" spans="58:101" ht="23.25" customHeight="1">
      <c r="BF13" s="2" t="s">
        <v>130</v>
      </c>
      <c r="BH13" s="84"/>
      <c r="BI13" s="84"/>
      <c r="BJ13" s="84"/>
      <c r="BK13" s="84"/>
      <c r="BL13" s="84"/>
      <c r="BM13" s="2" t="s">
        <v>130</v>
      </c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>
        <v>20</v>
      </c>
      <c r="CO13" s="90"/>
      <c r="CP13" s="90"/>
      <c r="CQ13" s="90"/>
      <c r="CR13" s="90"/>
      <c r="CS13" s="90"/>
      <c r="CT13" s="91"/>
      <c r="CU13" s="91"/>
      <c r="CV13" s="91"/>
      <c r="CW13" s="2" t="s">
        <v>131</v>
      </c>
    </row>
    <row r="14" spans="60:100" ht="23.25" customHeight="1">
      <c r="BH14" s="92"/>
      <c r="BI14" s="92"/>
      <c r="BJ14" s="92"/>
      <c r="BK14" s="92"/>
      <c r="BL14" s="92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4"/>
      <c r="CO14" s="94"/>
      <c r="CP14" s="94"/>
      <c r="CQ14" s="94"/>
      <c r="CR14" s="94"/>
      <c r="CS14" s="94"/>
      <c r="CT14" s="83"/>
      <c r="CU14" s="83"/>
      <c r="CV14" s="83"/>
    </row>
    <row r="15" spans="1:108" s="96" customFormat="1" ht="16.5">
      <c r="A15" s="95" t="s">
        <v>132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</row>
    <row r="16" spans="1:115" s="96" customFormat="1" ht="19.5" customHeight="1">
      <c r="A16" s="95" t="s">
        <v>133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H16" s="97">
        <v>1</v>
      </c>
      <c r="DI16" s="97">
        <v>0.62</v>
      </c>
      <c r="DJ16" s="97"/>
      <c r="DK16" s="97"/>
    </row>
    <row r="17" spans="1:108" s="96" customFormat="1" ht="16.5">
      <c r="A17" s="95" t="s">
        <v>134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</row>
    <row r="18" spans="1:108" s="96" customFormat="1" ht="16.5">
      <c r="A18" s="95" t="s">
        <v>135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</row>
    <row r="19" spans="32:77" ht="15.75">
      <c r="AF19" s="98" t="str">
        <f>'[1]хар-ка по 75-му'!D19</f>
        <v>Д. Событий 42 Б</v>
      </c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136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137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138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9"/>
      <c r="B22" s="100" t="s">
        <v>140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1"/>
      <c r="AS22" s="99"/>
      <c r="AT22" s="102">
        <v>0</v>
      </c>
      <c r="AU22" s="102"/>
      <c r="AV22" s="102"/>
      <c r="AW22" s="102"/>
      <c r="AX22" s="102"/>
      <c r="AY22" s="102"/>
      <c r="AZ22" s="103"/>
      <c r="BA22" s="104" t="s">
        <v>141</v>
      </c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5"/>
      <c r="BT22" s="106">
        <f>(('[1]оплата труда'!M20+'[1]материалы'!G19+'[1]Охрана труда'!F21)*DH16)</f>
        <v>0</v>
      </c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8"/>
      <c r="CL22" s="106">
        <f>BT22/('[1]хар-ка по 75-му'!E45+'[1]хар-ка по 75-му'!F48)/12</f>
        <v>0</v>
      </c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8"/>
    </row>
    <row r="23" spans="1:108" ht="17.25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1"/>
      <c r="AS23" s="112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4"/>
      <c r="BT23" s="115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116"/>
      <c r="CL23" s="115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116"/>
    </row>
    <row r="24" spans="1:108" ht="15.75" customHeight="1">
      <c r="A24" s="99"/>
      <c r="B24" s="100" t="s">
        <v>142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1"/>
      <c r="AS24" s="99"/>
      <c r="AT24" s="102">
        <v>0</v>
      </c>
      <c r="AU24" s="102"/>
      <c r="AV24" s="102"/>
      <c r="AW24" s="102"/>
      <c r="AX24" s="102"/>
      <c r="AY24" s="102"/>
      <c r="AZ24" s="103"/>
      <c r="BA24" s="104" t="s">
        <v>143</v>
      </c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5"/>
      <c r="BT24" s="129">
        <f>0.06*AT24*365*'[1]хар-ка по 75-му'!D29*'[1]хар-ка по 75-му'!C50*(DI16)</f>
        <v>0</v>
      </c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1"/>
      <c r="CL24" s="129">
        <f>BT24/('[1]хар-ка по 75-му'!E45+'[1]хар-ка по 75-му'!F48)/12</f>
        <v>0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17.25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112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4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4"/>
      <c r="CL25" s="132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15.75" customHeight="1">
      <c r="A26" s="99"/>
      <c r="B26" s="100" t="s">
        <v>144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1"/>
      <c r="AS26" s="99"/>
      <c r="AT26" s="102">
        <v>0</v>
      </c>
      <c r="AU26" s="102"/>
      <c r="AV26" s="102"/>
      <c r="AW26" s="102"/>
      <c r="AX26" s="102"/>
      <c r="AY26" s="102"/>
      <c r="AZ26" s="103"/>
      <c r="BA26" s="104" t="s">
        <v>141</v>
      </c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5"/>
      <c r="BT26" s="129">
        <v>0</v>
      </c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1"/>
      <c r="CL26" s="129">
        <v>0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7.25" customHeigh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1"/>
      <c r="AS27" s="112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4"/>
      <c r="BT27" s="132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4"/>
      <c r="CL27" s="132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ht="15.75" customHeight="1">
      <c r="A28" s="99"/>
      <c r="B28" s="100" t="s">
        <v>145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1"/>
      <c r="AS28" s="99"/>
      <c r="AT28" s="102">
        <v>0</v>
      </c>
      <c r="AU28" s="102"/>
      <c r="AV28" s="102"/>
      <c r="AW28" s="102"/>
      <c r="AX28" s="102"/>
      <c r="AY28" s="102"/>
      <c r="AZ28" s="103"/>
      <c r="BA28" s="117" t="s">
        <v>146</v>
      </c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8"/>
      <c r="BT28" s="129">
        <v>0</v>
      </c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/>
      <c r="CL28" s="129">
        <f>BT28/('[1]хар-ка по 75-му'!E45+'[1]хар-ка по 75-му'!F48)/12</f>
        <v>0</v>
      </c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17.25" customHeight="1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1"/>
      <c r="AS29" s="112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4"/>
      <c r="BT29" s="132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32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ht="32.25" customHeight="1">
      <c r="A30" s="41" t="s">
        <v>147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9"/>
      <c r="B31" s="100" t="s">
        <v>148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1"/>
      <c r="AS31" s="99"/>
      <c r="AT31" s="102">
        <v>3</v>
      </c>
      <c r="AU31" s="102"/>
      <c r="AV31" s="102"/>
      <c r="AW31" s="102"/>
      <c r="AX31" s="102"/>
      <c r="AY31" s="102"/>
      <c r="AZ31" s="103"/>
      <c r="BA31" s="104" t="s">
        <v>141</v>
      </c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5"/>
      <c r="BT31" s="129">
        <f>(('[1]оплата труда'!M43+'[1]материалы'!G49+'[1]Охрана труда'!F46)*DH16)</f>
        <v>1002.4427957421055</v>
      </c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1"/>
      <c r="CL31" s="129">
        <f>BT31/('[1]хар-ка по 75-му'!$E$45+'[1]хар-ка по 75-му'!F48)/12</f>
        <v>0.441293711807583</v>
      </c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  <c r="DK31" s="119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1"/>
      <c r="AS32" s="112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4"/>
      <c r="BT32" s="132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4"/>
      <c r="CL32" s="132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9"/>
      <c r="B33" s="100" t="s">
        <v>149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1"/>
      <c r="AS33" s="99"/>
      <c r="AT33" s="102">
        <v>0</v>
      </c>
      <c r="AU33" s="102"/>
      <c r="AV33" s="102"/>
      <c r="AW33" s="102"/>
      <c r="AX33" s="102"/>
      <c r="AY33" s="102"/>
      <c r="AZ33" s="103"/>
      <c r="BA33" s="104" t="s">
        <v>141</v>
      </c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5"/>
      <c r="BT33" s="129">
        <v>0</v>
      </c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1"/>
      <c r="CL33" s="129">
        <f>BT33/('[1]хар-ка по 75-му'!$E$45+'[1]хар-ка по 75-му'!F48)/12</f>
        <v>0</v>
      </c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ht="17.25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1"/>
      <c r="AS34" s="112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4"/>
      <c r="BT34" s="132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4"/>
      <c r="CL34" s="132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spans="1:108" ht="15.75" customHeight="1">
      <c r="A35" s="99"/>
      <c r="B35" s="100" t="s">
        <v>150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1"/>
      <c r="AS35" s="99"/>
      <c r="AT35" s="102">
        <v>3</v>
      </c>
      <c r="AU35" s="102"/>
      <c r="AV35" s="102"/>
      <c r="AW35" s="102"/>
      <c r="AX35" s="102"/>
      <c r="AY35" s="102"/>
      <c r="AZ35" s="103"/>
      <c r="BA35" s="104" t="s">
        <v>141</v>
      </c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5"/>
      <c r="BT35" s="129">
        <f>(('[1]оплата труда'!M68+'[1]материалы'!G60+'[1]Охрана труда'!F48)*DH16)</f>
        <v>796.9635418810171</v>
      </c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1"/>
      <c r="CL35" s="129">
        <f>BT35/('[1]хар-ка по 75-му'!$E$45+'[1]хар-ка по 75-му'!F48)/12</f>
        <v>0.35083797406278266</v>
      </c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35.25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1"/>
      <c r="AS36" s="112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4"/>
      <c r="BT36" s="132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4"/>
      <c r="CL36" s="132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</row>
    <row r="37" spans="1:108" ht="47.25" customHeight="1">
      <c r="A37" s="99"/>
      <c r="B37" s="100" t="s">
        <v>151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1"/>
      <c r="AS37" s="99"/>
      <c r="AT37" s="100" t="s">
        <v>152</v>
      </c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1"/>
      <c r="BT37" s="129">
        <f>(('[1]оплата труда'!M81+'[1]материалы'!G70+'[1]Охрана труда'!F49)*DH16)*1</f>
        <v>2088.4651254034166</v>
      </c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1"/>
      <c r="CL37" s="129">
        <f>BT37/('[1]хар-ка по 75-му'!E45+'[1]хар-ка по 75-му'!F48)/12</f>
        <v>0.9193806679888258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15.75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2"/>
      <c r="AS38" s="120"/>
      <c r="AT38" s="37" t="s">
        <v>153</v>
      </c>
      <c r="AU38" s="37"/>
      <c r="AV38" s="37"/>
      <c r="AW38" s="37"/>
      <c r="AX38" s="37"/>
      <c r="AY38" s="37"/>
      <c r="AZ38" s="93"/>
      <c r="BA38" s="38"/>
      <c r="BB38" s="38"/>
      <c r="BC38" s="38"/>
      <c r="BD38" s="38"/>
      <c r="BE38" s="89">
        <v>2</v>
      </c>
      <c r="BF38" s="89"/>
      <c r="BG38" s="89"/>
      <c r="BH38" s="89"/>
      <c r="BI38" s="89"/>
      <c r="BJ38" s="89"/>
      <c r="BK38" s="38"/>
      <c r="BL38" s="38" t="s">
        <v>154</v>
      </c>
      <c r="BN38" s="38"/>
      <c r="BO38" s="38"/>
      <c r="BP38" s="38"/>
      <c r="BQ38" s="38"/>
      <c r="BR38" s="38"/>
      <c r="BS38" s="123"/>
      <c r="BT38" s="173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5"/>
      <c r="CL38" s="173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5"/>
    </row>
    <row r="39" spans="1:108" ht="32.25" customHeigh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1"/>
      <c r="AS39" s="124"/>
      <c r="AT39" s="110" t="s">
        <v>155</v>
      </c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1"/>
      <c r="BT39" s="132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4"/>
      <c r="CL39" s="132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ht="14.25" customHeight="1">
      <c r="A40" s="125"/>
      <c r="B40" s="100" t="s">
        <v>156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126" t="s">
        <v>157</v>
      </c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8"/>
      <c r="BT40" s="129">
        <f>'[1]ЖБО'!F88</f>
        <v>24490.925518492553</v>
      </c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1"/>
      <c r="CL40" s="129">
        <f>BT40/'[1]хар-ка по 75-му'!E45/12</f>
        <v>10.781354780107655</v>
      </c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3.75" customHeight="1">
      <c r="A41" s="125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1"/>
      <c r="AS41" s="112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4"/>
      <c r="BT41" s="132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4"/>
      <c r="CL41" s="132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ht="15.75" customHeight="1">
      <c r="A42" s="99"/>
      <c r="B42" s="100" t="s">
        <v>158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126" t="s">
        <v>157</v>
      </c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8"/>
      <c r="BT42" s="129">
        <f>CL42*('[1]хар-ка по 75-му'!$E$45+'[1]хар-ка по 75-му'!F48)*12</f>
        <v>3212.0604</v>
      </c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1"/>
      <c r="CL42" s="129">
        <f>'[1]ТБО'!G7</f>
        <v>1.4140079239302692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31.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12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4"/>
      <c r="BT43" s="132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4"/>
      <c r="CL43" s="132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4"/>
    </row>
    <row r="44" spans="1:108" ht="17.25" customHeight="1">
      <c r="A44" s="41" t="s">
        <v>159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9"/>
      <c r="B45" s="100" t="s">
        <v>160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1"/>
      <c r="AS45" s="99"/>
      <c r="AT45" s="102">
        <v>0</v>
      </c>
      <c r="AU45" s="102"/>
      <c r="AV45" s="102"/>
      <c r="AW45" s="102"/>
      <c r="AX45" s="102"/>
      <c r="AY45" s="102"/>
      <c r="AZ45" s="103"/>
      <c r="BA45" s="117" t="s">
        <v>161</v>
      </c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8"/>
      <c r="BT45" s="129">
        <f>(('[1]оплата труда'!M91+'[1]материалы'!G81+'[1]Охрана труда'!F73)*DH16)</f>
        <v>0</v>
      </c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1"/>
      <c r="CL45" s="129">
        <f>BT45/('[1]хар-ка по 75-му'!E45+'[1]хар-ка по 75-му'!F48)/12</f>
        <v>0</v>
      </c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7.25" customHeight="1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1"/>
      <c r="AS46" s="112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4"/>
      <c r="BT46" s="132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4"/>
      <c r="CL46" s="132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ht="15.75" customHeight="1">
      <c r="A47" s="99"/>
      <c r="B47" s="100" t="s">
        <v>162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1"/>
      <c r="AS47" s="99"/>
      <c r="AT47" s="102">
        <v>0</v>
      </c>
      <c r="AU47" s="102"/>
      <c r="AV47" s="102"/>
      <c r="AW47" s="102"/>
      <c r="AX47" s="102"/>
      <c r="AY47" s="102"/>
      <c r="AZ47" s="103"/>
      <c r="BA47" s="117" t="s">
        <v>161</v>
      </c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8"/>
      <c r="BT47" s="129">
        <f>('[1]оплата труда'!M108+'[1]материалы'!I94+'[1]Охрана труда'!F74)</f>
        <v>0</v>
      </c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1"/>
      <c r="CL47" s="129">
        <f>BT47/('[1]хар-ка по 75-му'!E45+'[1]хар-ка по 75-му'!F48)/12</f>
        <v>0</v>
      </c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63.75" customHeight="1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32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4"/>
      <c r="CL48" s="132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31.5" customHeight="1">
      <c r="A49" s="99"/>
      <c r="B49" s="100" t="s">
        <v>163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1"/>
      <c r="AS49" s="99"/>
      <c r="AT49" s="100" t="s">
        <v>164</v>
      </c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1"/>
      <c r="BT49" s="129">
        <f>(('[1]оплата труда'!M116+'[1]материалы'!H102+'[1]Охрана труда'!F75)*DH16)</f>
        <v>0</v>
      </c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1"/>
      <c r="CL49" s="129">
        <f>BT49/('[1]хар-ка по 75-му'!E45+'[1]хар-ка по 75-му'!F48)/12</f>
        <v>0</v>
      </c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5.75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2"/>
      <c r="AS50" s="120"/>
      <c r="AT50" s="37" t="s">
        <v>165</v>
      </c>
      <c r="AU50" s="37"/>
      <c r="AV50" s="37"/>
      <c r="AW50" s="37"/>
      <c r="AX50" s="37"/>
      <c r="AY50" s="37"/>
      <c r="AZ50" s="93"/>
      <c r="BA50" s="38"/>
      <c r="BB50" s="38"/>
      <c r="BC50" s="38"/>
      <c r="BD50" s="38"/>
      <c r="BE50" s="89" t="s">
        <v>166</v>
      </c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123"/>
      <c r="BT50" s="173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5"/>
      <c r="CL50" s="173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5"/>
    </row>
    <row r="51" spans="1:108" ht="49.5" customHeight="1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1"/>
      <c r="AS51" s="124"/>
      <c r="AT51" s="110" t="s">
        <v>167</v>
      </c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1"/>
      <c r="BT51" s="132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4"/>
      <c r="CL51" s="132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</row>
    <row r="52" spans="1:108" ht="15" customHeight="1">
      <c r="A52" s="125"/>
      <c r="B52" s="100" t="s">
        <v>168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1"/>
      <c r="AS52" s="120"/>
      <c r="AT52" s="135">
        <v>0</v>
      </c>
      <c r="AU52" s="135"/>
      <c r="AV52" s="135"/>
      <c r="AW52" s="135"/>
      <c r="AX52" s="135"/>
      <c r="AY52" s="135"/>
      <c r="AZ52" s="136"/>
      <c r="BA52" s="137" t="s">
        <v>161</v>
      </c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8"/>
      <c r="BT52" s="129">
        <f>('[1]оплата труда'!M126+'[1]оплата труда'!M137+'[1]материалы'!H111+'[1]Охрана труда'!F76)*DH16</f>
        <v>0</v>
      </c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1"/>
      <c r="CL52" s="129">
        <f>BT52/('[1]хар-ка по 75-му'!E45+'[1]хар-ка по 75-му'!F48)/12</f>
        <v>0</v>
      </c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ht="17.25" customHeight="1">
      <c r="A53" s="12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120"/>
      <c r="AT53" s="139"/>
      <c r="AU53" s="139"/>
      <c r="AV53" s="139"/>
      <c r="AW53" s="139"/>
      <c r="AX53" s="139"/>
      <c r="AY53" s="139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8"/>
      <c r="BT53" s="132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4"/>
      <c r="CL53" s="132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</row>
    <row r="54" spans="1:108" ht="15.75" customHeight="1">
      <c r="A54" s="99"/>
      <c r="B54" s="100" t="s">
        <v>169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1"/>
      <c r="AS54" s="99"/>
      <c r="AT54" s="102">
        <v>0</v>
      </c>
      <c r="AU54" s="102"/>
      <c r="AV54" s="102"/>
      <c r="AW54" s="102"/>
      <c r="AX54" s="102"/>
      <c r="AY54" s="102"/>
      <c r="AZ54" s="103"/>
      <c r="BA54" s="117" t="s">
        <v>170</v>
      </c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8"/>
      <c r="BT54" s="129">
        <v>0</v>
      </c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1"/>
      <c r="CL54" s="129">
        <f>BT54/('[1]хар-ка по 75-му'!E45+'[1]хар-ка по 75-му'!F48)/12</f>
        <v>0</v>
      </c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6.5" customHeight="1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1"/>
      <c r="AS55" s="112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4"/>
      <c r="BT55" s="132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4"/>
      <c r="CL55" s="132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ht="17.25" customHeight="1">
      <c r="A56" s="41" t="s">
        <v>171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9"/>
      <c r="B57" s="100" t="s">
        <v>172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1"/>
      <c r="AS57" s="99"/>
      <c r="AT57" s="100" t="s">
        <v>173</v>
      </c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1"/>
      <c r="BT57" s="129">
        <f>(('[1]оплата труда'!M172+'[1]материалы'!H139+'[1]Охрана труда'!F220)*DH16)</f>
        <v>183.7163511341158</v>
      </c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1"/>
      <c r="CL57" s="129">
        <f>BT57/('[1]хар-ка по 75-му'!E45+'[1]хар-ка по 75-му'!F48)/12</f>
        <v>0.08087530865210239</v>
      </c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ht="15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2"/>
      <c r="AS58" s="120"/>
      <c r="AT58" s="37" t="s">
        <v>174</v>
      </c>
      <c r="AU58" s="37"/>
      <c r="AV58" s="37"/>
      <c r="AW58" s="37"/>
      <c r="AX58" s="37"/>
      <c r="AY58" s="37"/>
      <c r="AZ58" s="93"/>
      <c r="BA58" s="38"/>
      <c r="BB58" s="38"/>
      <c r="BC58" s="38"/>
      <c r="BD58" s="38"/>
      <c r="BE58" s="89">
        <v>0</v>
      </c>
      <c r="BF58" s="89"/>
      <c r="BG58" s="89"/>
      <c r="BH58" s="89"/>
      <c r="BI58" s="89"/>
      <c r="BJ58" s="89"/>
      <c r="BK58" s="38"/>
      <c r="BL58" s="38" t="s">
        <v>175</v>
      </c>
      <c r="BN58" s="38"/>
      <c r="BO58" s="38"/>
      <c r="BP58" s="38"/>
      <c r="BQ58" s="38"/>
      <c r="BR58" s="38"/>
      <c r="BS58" s="123"/>
      <c r="BT58" s="173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5"/>
      <c r="CL58" s="173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5"/>
    </row>
    <row r="59" spans="1:108" ht="63" customHeight="1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2"/>
      <c r="AS59" s="120"/>
      <c r="AT59" s="121" t="s">
        <v>176</v>
      </c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2"/>
      <c r="BT59" s="173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5"/>
      <c r="CL59" s="173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5"/>
    </row>
    <row r="60" spans="1:108" ht="15.75" customHeight="1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89">
        <v>0</v>
      </c>
      <c r="AU60" s="89"/>
      <c r="AV60" s="89"/>
      <c r="AW60" s="89"/>
      <c r="AX60" s="89"/>
      <c r="AY60" s="89"/>
      <c r="AZ60" s="93"/>
      <c r="BA60" s="140" t="s">
        <v>177</v>
      </c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1"/>
      <c r="BT60" s="173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5"/>
      <c r="CL60" s="173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5"/>
    </row>
    <row r="61" spans="1:108" ht="79.5" customHeight="1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 t="s">
        <v>178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2"/>
      <c r="BT61" s="173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5"/>
      <c r="CL61" s="173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5"/>
    </row>
    <row r="62" spans="1:108" ht="15.75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2"/>
      <c r="AS62" s="120"/>
      <c r="AT62" s="89">
        <v>2</v>
      </c>
      <c r="AU62" s="89"/>
      <c r="AV62" s="89"/>
      <c r="AW62" s="89"/>
      <c r="AX62" s="89"/>
      <c r="AY62" s="89"/>
      <c r="AZ62" s="93"/>
      <c r="BA62" s="140" t="s">
        <v>161</v>
      </c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1"/>
      <c r="BT62" s="173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5"/>
      <c r="CL62" s="173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5"/>
    </row>
    <row r="63" spans="1:108" ht="3" customHeigh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1"/>
      <c r="AS63" s="124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42"/>
      <c r="BT63" s="132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4"/>
      <c r="CL63" s="132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ht="21.75" customHeight="1">
      <c r="A64" s="109"/>
      <c r="B64" s="100" t="s">
        <v>179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1"/>
      <c r="AS64" s="99"/>
      <c r="AT64" s="143" t="s">
        <v>157</v>
      </c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4"/>
      <c r="BT64" s="129">
        <f>'[1]оплата труда'!M182+'[1]Охрана труда'!F221+'[1]материалы'!H149</f>
        <v>0</v>
      </c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1"/>
      <c r="CL64" s="129">
        <f>BT64/('[1]хар-ка по 75-му'!E45+'[1]хар-ка по 75-му'!F48)/12</f>
        <v>0</v>
      </c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ht="9.75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1"/>
      <c r="AS65" s="112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4"/>
      <c r="BT65" s="132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4"/>
      <c r="CL65" s="132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4"/>
    </row>
    <row r="66" spans="1:108" ht="25.5" customHeight="1">
      <c r="A66" s="125"/>
      <c r="B66" s="100" t="str">
        <f>'[1]оплата труда'!A184</f>
        <v>18. Ремонт фундаментов под стенами существующих зданий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1"/>
      <c r="AS66" s="143" t="s">
        <v>157</v>
      </c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4"/>
      <c r="BS66" s="145"/>
      <c r="BT66" s="129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1"/>
      <c r="CL66" s="129">
        <f>BT66/('[1]хар-ка по 75-му'!E45+'[1]хар-ка по 75-му'!F48)/12*'[1]перечень по 75-му'!DH16</f>
        <v>0.4449580050048168</v>
      </c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1"/>
    </row>
    <row r="67" spans="1:108" ht="9" customHeight="1">
      <c r="A67" s="125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1"/>
      <c r="AS67" s="115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116"/>
      <c r="BT67" s="132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4"/>
      <c r="CL67" s="132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4"/>
    </row>
    <row r="68" spans="1:108" ht="25.5" customHeight="1">
      <c r="A68" s="125"/>
      <c r="B68" s="100" t="str">
        <f>'[1]оплата труда'!A228</f>
        <v>19. Устранение повреждений ступеней, полов в местах общего пользования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1"/>
      <c r="AS68" s="126" t="s">
        <v>157</v>
      </c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8"/>
      <c r="BT68" s="129">
        <f>('[1]оплата труда'!M236+'[1]оплата труда'!M246+'[1]материалы'!H186+'[1]Охрана труда'!F223)</f>
        <v>1955.080055492348</v>
      </c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/>
      <c r="CL68" s="129">
        <f>BT68/('[1]хар-ка по 75-му'!E45+'[1]хар-ка по 75-му'!F48)/12</f>
        <v>0.8606621128245941</v>
      </c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1"/>
    </row>
    <row r="69" spans="1:108" ht="21" customHeight="1">
      <c r="A69" s="12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1"/>
      <c r="AS69" s="112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  <c r="BT69" s="132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4"/>
      <c r="CL69" s="132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4"/>
    </row>
    <row r="70" spans="1:108" ht="25.5" customHeight="1">
      <c r="A70" s="125"/>
      <c r="B70" s="100" t="str">
        <f>'[1]оплата труда'!A248</f>
        <v>20. Частичный ремонт кровли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1"/>
      <c r="AS70" s="126" t="s">
        <v>157</v>
      </c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8"/>
      <c r="BT70" s="129">
        <f>'[1]оплата труда'!M258+'[1]Охрана труда'!F224+'[1]материалы'!H199</f>
        <v>467.0245765674919</v>
      </c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1"/>
      <c r="CL70" s="129">
        <f>BT70/('[1]хар-ка по 75-му'!E45+'[1]хар-ка по 75-му'!F48)/12</f>
        <v>0.20559278771240178</v>
      </c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ht="4.5" customHeight="1">
      <c r="A71" s="12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1"/>
      <c r="AS71" s="146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1"/>
      <c r="BT71" s="132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4"/>
      <c r="CL71" s="132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ht="25.5" customHeight="1">
      <c r="A72" s="125"/>
      <c r="B72" s="100" t="s">
        <v>180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26" t="s">
        <v>157</v>
      </c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8"/>
      <c r="BT72" s="130">
        <f>'[1]оплата труда'!M270+'[1]Охрана труда'!F225+'[1]материалы'!H208</f>
        <v>0</v>
      </c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1"/>
      <c r="CL72" s="129">
        <f>BT72/('[1]хар-ка по 75-му'!E45+'[1]хар-ка по 75-му'!F48)/12</f>
        <v>0</v>
      </c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ht="9" customHeight="1">
      <c r="A73" s="12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4"/>
      <c r="CL73" s="132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4"/>
    </row>
    <row r="74" spans="2:108" ht="25.5" customHeight="1">
      <c r="B74" s="100" t="str">
        <f>'[1]оплата труда'!A272</f>
        <v>22. Устранение засоров внутренних канализационных трубопроводов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26" t="s">
        <v>157</v>
      </c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8"/>
      <c r="BT74" s="130">
        <f>'[1]оплата труда'!M278+'[1]Охрана труда'!F226+'[1]материалы'!H214</f>
        <v>0</v>
      </c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1"/>
      <c r="CL74" s="129">
        <f>BT74/('[1]хар-ка по 75-му'!$E$45+'[1]хар-ка по 75-му'!$F$48)/12</f>
        <v>0</v>
      </c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12" ht="25.5" customHeight="1">
      <c r="A75" s="15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4"/>
      <c r="CL75" s="132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4"/>
      <c r="DH75" s="151"/>
    </row>
    <row r="76" spans="1:108" ht="16.5" customHeight="1">
      <c r="A76" s="152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6" t="s">
        <v>157</v>
      </c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8"/>
      <c r="BT76" s="130">
        <f>'[1]оплата труда'!M287+'[1]Охрана труда'!F227+'[1]материалы'!H220</f>
        <v>0</v>
      </c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1"/>
      <c r="CL76" s="129">
        <f>BT76/('[1]хар-ка по 75-му'!$E$45+'[1]хар-ка по 75-му'!$F$48)/12</f>
        <v>0</v>
      </c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</row>
    <row r="77" spans="1:108" ht="30" customHeight="1">
      <c r="A77" s="15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5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116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4"/>
      <c r="CL77" s="132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ht="16.5" customHeight="1">
      <c r="A78" s="152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3" t="s">
        <v>157</v>
      </c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5"/>
      <c r="BT78" s="129">
        <f>'[1]оплата труда'!M295+'[1]Охрана труда'!F228+'[1]материалы'!H227</f>
        <v>0</v>
      </c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1"/>
      <c r="CL78" s="129">
        <f>BT78/('[1]хар-ка по 75-му'!$E$45+'[1]хар-ка по 75-му'!$F$48)/12</f>
        <v>0</v>
      </c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ht="16.5" customHeight="1">
      <c r="A79" s="152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6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8"/>
      <c r="BT79" s="132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4"/>
      <c r="CL79" s="132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</row>
    <row r="80" spans="1:108" ht="16.5" customHeight="1">
      <c r="A80" s="152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3" t="s">
        <v>157</v>
      </c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5"/>
      <c r="BT80" s="129">
        <f>'[1]оплата труда'!M302+'[1]Охрана труда'!F229+'[1]материалы'!C230</f>
        <v>0</v>
      </c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1"/>
      <c r="CL80" s="129">
        <f>BT80/('[1]хар-ка по 75-му'!$E$45+'[1]хар-ка по 75-му'!$F$48)/12</f>
        <v>0</v>
      </c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ht="16.5" customHeight="1">
      <c r="A81" s="152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6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8"/>
      <c r="BT81" s="132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4"/>
      <c r="CL81" s="132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4"/>
    </row>
    <row r="82" spans="1:108" ht="16.5" customHeight="1">
      <c r="A82" s="152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3" t="s">
        <v>157</v>
      </c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5"/>
      <c r="BT82" s="129">
        <f>'[1]оплата труда'!M312+'[1]Охрана труда'!F230+'[1]материалы'!H237</f>
        <v>0</v>
      </c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1"/>
      <c r="CL82" s="129">
        <f>BT82/('[1]хар-ка по 75-му'!$E$45+'[1]хар-ка по 75-му'!$F$48)/12</f>
        <v>0</v>
      </c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1"/>
    </row>
    <row r="83" spans="1:108" ht="16.5" customHeight="1">
      <c r="A83" s="152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6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8"/>
      <c r="BT83" s="132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4"/>
      <c r="CL83" s="132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4"/>
    </row>
    <row r="84" spans="1:108" ht="16.5" customHeight="1">
      <c r="A84" s="152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3" t="s">
        <v>157</v>
      </c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5"/>
      <c r="BT84" s="129">
        <f>'[1]оплата труда'!M319+'[1]Охрана труда'!F231+'[1]материалы'!C240</f>
        <v>0</v>
      </c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1"/>
      <c r="CL84" s="129">
        <f>BT84/('[1]хар-ка по 75-му'!$E$45+'[1]хар-ка по 75-му'!$F$48)/12</f>
        <v>0</v>
      </c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ht="31.5" customHeight="1">
      <c r="A85" s="125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6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8"/>
      <c r="BT85" s="132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4"/>
      <c r="CL85" s="132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4"/>
    </row>
    <row r="86" spans="1:108" ht="31.5" customHeight="1">
      <c r="A86" s="125"/>
      <c r="B86" s="100" t="str">
        <f>'[1]оплата труда'!A321</f>
        <v>28.Проверка устройств отопления в чердачных и подвальных помещениях.       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1"/>
      <c r="AS86" s="153" t="s">
        <v>157</v>
      </c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5"/>
      <c r="BT86" s="129">
        <f>'[1]оплата труда'!M327+'[1]Охрана труда'!F232+'[1]материалы'!C243</f>
        <v>0</v>
      </c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1"/>
      <c r="CL86" s="129">
        <f>BT86/('[1]хар-ка по 75-му'!$E$45+'[1]хар-ка по 75-му'!$F$48)/12</f>
        <v>0</v>
      </c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ht="31.5" customHeight="1">
      <c r="A87" s="125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1"/>
      <c r="AS87" s="156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8"/>
      <c r="BT87" s="132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4"/>
      <c r="CL87" s="132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ht="31.5" customHeight="1">
      <c r="A88" s="125"/>
      <c r="B88" s="100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1"/>
      <c r="AS88" s="153" t="s">
        <v>157</v>
      </c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5"/>
      <c r="BT88" s="129">
        <f>'[1]оплата труда'!M337+'[1]Охрана труда'!F233+'[1]материалы'!H256</f>
        <v>0</v>
      </c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29">
        <f>BT88/('[1]хар-ка по 75-му'!$E$45+'[1]хар-ка по 75-му'!$F$48)/12</f>
        <v>0</v>
      </c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ht="31.5" customHeight="1">
      <c r="A89" s="125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1"/>
      <c r="AS89" s="156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8"/>
      <c r="BT89" s="132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4"/>
      <c r="CL89" s="132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4"/>
    </row>
    <row r="90" spans="1:108" ht="31.5" customHeight="1">
      <c r="A90" s="125"/>
      <c r="B90" s="100" t="str">
        <f>'[1]оплата труда'!A340</f>
        <v>30. Замена  неисправных  участков электрической сети здания    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1"/>
      <c r="AS90" s="153" t="s">
        <v>157</v>
      </c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5"/>
      <c r="BT90" s="129">
        <f>'[1]оплата труда'!M347+'[1]Охрана труда'!F234+'[1]материалы'!H265</f>
        <v>135.27589080974738</v>
      </c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1"/>
      <c r="CL90" s="129">
        <f>BT90/('[1]хар-ка по 75-му'!$E$45+'[1]хар-ка по 75-му'!$F$48)/12</f>
        <v>0.05955092921718056</v>
      </c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ht="13.5" customHeight="1">
      <c r="A91" s="125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1"/>
      <c r="AS91" s="156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8"/>
      <c r="BT91" s="132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4"/>
      <c r="CL91" s="132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4"/>
    </row>
    <row r="92" spans="1:108" ht="19.5" customHeight="1">
      <c r="A92" s="125"/>
      <c r="B92" s="100" t="str">
        <f>'[1]оплата труда'!A350</f>
        <v>31. Ремонт щитов.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1"/>
      <c r="AS92" s="153" t="s">
        <v>157</v>
      </c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5"/>
      <c r="BT92" s="129">
        <f>'[1]оплата труда'!M356+'[1]Охрана труда'!F235+'[1]материалы'!H280</f>
        <v>0</v>
      </c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1"/>
      <c r="CL92" s="129">
        <f>BT92/('[1]хар-ка по 75-му'!$E$45+'[1]хар-ка по 75-му'!$F$48)/12</f>
        <v>0</v>
      </c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ht="21" customHeight="1">
      <c r="A93" s="125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1"/>
      <c r="AS93" s="156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8"/>
      <c r="BT93" s="132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4"/>
      <c r="CL93" s="132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ht="21" customHeight="1">
      <c r="A94" s="125"/>
      <c r="B94" s="100" t="str">
        <f>'[1]оплата труда'!A358</f>
        <v>32. Ремонт внутренней штукатурки отдельным местами (стены подъезда)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1"/>
      <c r="AS94" s="153" t="s">
        <v>157</v>
      </c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5"/>
      <c r="BT94" s="129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1"/>
      <c r="CL94" s="129">
        <f>BT94/('[1]хар-ка по 75-му'!$E$45+'[1]хар-ка по 75-му'!$F$48)/12</f>
        <v>0</v>
      </c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ht="29.25" customHeight="1">
      <c r="A95" s="125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1"/>
      <c r="AS95" s="156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8"/>
      <c r="BT95" s="132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4"/>
      <c r="CL95" s="132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4"/>
    </row>
    <row r="96" spans="1:108" ht="21" customHeight="1">
      <c r="A96" s="125"/>
      <c r="B96" s="100" t="str">
        <f>'[1]оплата труда'!A391</f>
        <v>33. Смена отдельных досок наружной обшивки деревянных стен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1"/>
      <c r="AS96" s="153" t="s">
        <v>157</v>
      </c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5"/>
      <c r="BT96" s="129">
        <f>'[1]оплата труда'!M398+'[1]Охрана труда'!F238+'[1]материалы'!H313</f>
        <v>324.9131141251543</v>
      </c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1"/>
      <c r="CL96" s="129">
        <f>BT96/('[1]хар-ка по 75-му'!$E$45+'[1]хар-ка по 75-му'!$F$48)/12</f>
        <v>0.14303271444143084</v>
      </c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ht="35.25" customHeight="1">
      <c r="A97" s="125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1"/>
      <c r="AS97" s="156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8"/>
      <c r="BT97" s="132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4"/>
      <c r="CL97" s="132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4"/>
    </row>
    <row r="98" spans="1:108" ht="111" customHeight="1">
      <c r="A98" s="125"/>
      <c r="B98" s="110" t="s">
        <v>181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1"/>
      <c r="AS98" s="124"/>
      <c r="AT98" s="159" t="s">
        <v>182</v>
      </c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60"/>
      <c r="BT98" s="132">
        <f>CL98*('[1]хар-ка по 75-му'!E45+'[1]хар-ка по 75-му'!F48)*12</f>
        <v>461.89200000000005</v>
      </c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4"/>
      <c r="CL98" s="132">
        <f>'[1]Аварийная служба'!B6/3</f>
        <v>0.20333333333333334</v>
      </c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ht="15.75" customHeight="1">
      <c r="A99" s="99"/>
      <c r="B99" s="100" t="s">
        <v>183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1"/>
      <c r="AS99" s="99"/>
      <c r="AT99" s="102">
        <v>0</v>
      </c>
      <c r="AU99" s="102"/>
      <c r="AV99" s="102"/>
      <c r="AW99" s="102"/>
      <c r="AX99" s="102"/>
      <c r="AY99" s="102"/>
      <c r="AZ99" s="103"/>
      <c r="BA99" s="117" t="s">
        <v>161</v>
      </c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8"/>
      <c r="BT99" s="129">
        <f>CL99*'[1]хар-ка по 75-му'!E45*12*AT99</f>
        <v>0</v>
      </c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1"/>
      <c r="CL99" s="129">
        <f>5/12*AT99</f>
        <v>0</v>
      </c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ht="3" customHeight="1">
      <c r="A100" s="10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1"/>
      <c r="AS100" s="112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4"/>
      <c r="BT100" s="132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4"/>
      <c r="CL100" s="132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4"/>
    </row>
    <row r="101" spans="1:108" ht="15.75" customHeight="1">
      <c r="A101" s="99"/>
      <c r="B101" s="100" t="s">
        <v>184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1"/>
      <c r="AS101" s="99"/>
      <c r="AT101" s="102">
        <v>0</v>
      </c>
      <c r="AU101" s="102"/>
      <c r="AV101" s="102"/>
      <c r="AW101" s="102"/>
      <c r="AX101" s="102"/>
      <c r="AY101" s="102"/>
      <c r="AZ101" s="103"/>
      <c r="BA101" s="117" t="s">
        <v>161</v>
      </c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8"/>
      <c r="BT101" s="129">
        <f>CL101*'[1]хар-ка по 75-му'!E45*12</f>
        <v>0</v>
      </c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1"/>
      <c r="CL101" s="129">
        <v>0</v>
      </c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ht="3" customHeight="1">
      <c r="A102" s="109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1"/>
      <c r="AS102" s="112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4"/>
      <c r="BT102" s="132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4"/>
      <c r="CL102" s="132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4"/>
    </row>
    <row r="103" spans="1:115" ht="17.25" customHeight="1">
      <c r="A103" s="109"/>
      <c r="B103" s="50" t="s">
        <v>185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2"/>
      <c r="AS103" s="42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63"/>
      <c r="BT103" s="176">
        <f>BT22+BT24+BT26+BT28+BT31+BT33+BT35+BT37+BT40+BT42+BT45+BT47+BT49+BT52+BT54+BT57+BT64+BT66+BT68+BT70+BT72+BT74+BT76+BT78+BT80+BT82+BT84+BT86+BT88+BT90+BT92+BT94+BT96+BT98+BT99+BT101</f>
        <v>36129.52597381689</v>
      </c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8"/>
      <c r="CL103" s="176">
        <f>CL22+CL24+CL26+CL28+CL31+CL33+CL35+CL37+CL40+CL42+CL45+CL47+CL49+CL52+CL54+CL57+CL64+CL66+CL68+CL70+CL72+CL74+CL76+CL78+CL80+CL82+CL84+CL86+CL88+CL90+CL92+CL94+CL96+CL98+CL99+CL101</f>
        <v>15.904880249082975</v>
      </c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8"/>
      <c r="DF103" s="164"/>
      <c r="DG103" s="164"/>
      <c r="DH103" s="164"/>
      <c r="DI103" s="164"/>
      <c r="DJ103" s="164"/>
      <c r="DK103" s="164"/>
    </row>
    <row r="104" spans="1:108" ht="18" customHeight="1">
      <c r="A104" s="41" t="s">
        <v>186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5" t="s">
        <v>187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67"/>
      <c r="BT105" s="176">
        <f>BT103*0.12</f>
        <v>4335.543116858026</v>
      </c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/>
      <c r="CE105" s="177"/>
      <c r="CF105" s="177"/>
      <c r="CG105" s="177"/>
      <c r="CH105" s="177"/>
      <c r="CI105" s="177"/>
      <c r="CJ105" s="177"/>
      <c r="CK105" s="178"/>
      <c r="CL105" s="176">
        <f>BT105/('[1]хар-ка по 75-му'!E45+'[1]хар-ка по 75-му'!F48)/12</f>
        <v>1.9085856298899568</v>
      </c>
      <c r="CM105" s="177"/>
      <c r="CN105" s="177"/>
      <c r="CO105" s="177"/>
      <c r="CP105" s="177"/>
      <c r="CQ105" s="177"/>
      <c r="CR105" s="177"/>
      <c r="CS105" s="177"/>
      <c r="CT105" s="177"/>
      <c r="CU105" s="177"/>
      <c r="CV105" s="177"/>
      <c r="CW105" s="177"/>
      <c r="CX105" s="177"/>
      <c r="CY105" s="177"/>
      <c r="CZ105" s="177"/>
      <c r="DA105" s="177"/>
      <c r="DB105" s="177"/>
      <c r="DC105" s="177"/>
      <c r="DD105" s="178"/>
    </row>
    <row r="106" spans="1:108" ht="18" customHeight="1">
      <c r="A106" s="166" t="s">
        <v>188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67"/>
    </row>
    <row r="107" spans="1:148" ht="15.75">
      <c r="A107" s="165" t="s">
        <v>189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79">
        <f>BT105+BT103</f>
        <v>40465.069090674915</v>
      </c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  <c r="CH107" s="179"/>
      <c r="CI107" s="179"/>
      <c r="CJ107" s="179"/>
      <c r="CK107" s="179"/>
      <c r="CL107" s="179">
        <f>CL103+CL105</f>
        <v>17.81346587897293</v>
      </c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</row>
    <row r="109" spans="3:87" ht="15.75">
      <c r="C109" s="1"/>
      <c r="D109" s="170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K111" s="5" t="s">
        <v>127</v>
      </c>
      <c r="CL111" s="5"/>
    </row>
    <row r="112" ht="15.75">
      <c r="C112" s="1"/>
    </row>
    <row r="113" ht="15.75">
      <c r="C113" s="77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99">
      <selection activeCell="EK207" sqref="EK207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9" t="s">
        <v>2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</row>
    <row r="4" spans="1:108" s="180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7" t="s">
        <v>3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52:108" ht="15.75">
      <c r="AZ5" s="82" t="s">
        <v>4</v>
      </c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spans="1:108" s="180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</row>
    <row r="8" spans="1:108" s="180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5"/>
      <c r="CJ8" s="85" t="s">
        <v>191</v>
      </c>
      <c r="CK8" s="85" t="s">
        <v>6</v>
      </c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pans="52:108" ht="15.75"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spans="1:108" s="180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7" t="s">
        <v>7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52:108" ht="15.75">
      <c r="AZ11" s="12" t="s">
        <v>8</v>
      </c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</row>
    <row r="12" spans="1:108" s="180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84"/>
      <c r="BI13" s="84"/>
      <c r="BJ13" s="84"/>
      <c r="BK13" s="84"/>
      <c r="BL13" s="84"/>
      <c r="BM13" s="2" t="s">
        <v>130</v>
      </c>
      <c r="BN13" s="2"/>
      <c r="BO13" s="2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>
        <v>20</v>
      </c>
      <c r="CO13" s="90"/>
      <c r="CP13" s="90"/>
      <c r="CQ13" s="90"/>
      <c r="CR13" s="90"/>
      <c r="CS13" s="90"/>
      <c r="CT13" s="91"/>
      <c r="CU13" s="91"/>
      <c r="CV13" s="91"/>
      <c r="CW13" s="2" t="s">
        <v>131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92"/>
      <c r="BI14" s="92"/>
      <c r="BJ14" s="92"/>
      <c r="BK14" s="92"/>
      <c r="BL14" s="92"/>
      <c r="BM14" s="2"/>
      <c r="BN14" s="2"/>
      <c r="BO14" s="2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4"/>
      <c r="CO14" s="94"/>
      <c r="CP14" s="94"/>
      <c r="CQ14" s="94"/>
      <c r="CR14" s="94"/>
      <c r="CS14" s="94"/>
      <c r="CT14" s="83"/>
      <c r="CU14" s="83"/>
      <c r="CV14" s="83"/>
      <c r="CW14" s="2"/>
      <c r="CX14" s="2"/>
      <c r="CY14" s="2"/>
      <c r="CZ14" s="2"/>
      <c r="DA14" s="2"/>
      <c r="DB14" s="2"/>
      <c r="DC14" s="2"/>
      <c r="DD14" s="2"/>
    </row>
    <row r="15" spans="1:108" s="182" customFormat="1" ht="16.5">
      <c r="A15" s="181" t="s">
        <v>132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</row>
    <row r="16" spans="1:108" s="182" customFormat="1" ht="19.5" customHeight="1">
      <c r="A16" s="181" t="s">
        <v>192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</row>
    <row r="17" spans="1:108" s="182" customFormat="1" ht="15.75" customHeight="1">
      <c r="A17" s="181" t="s">
        <v>193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</row>
    <row r="18" spans="1:108" s="182" customFormat="1" ht="15.75" customHeight="1">
      <c r="A18" s="181" t="s">
        <v>194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</row>
    <row r="19" spans="1:108" s="182" customFormat="1" ht="13.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98" t="str">
        <f>'[1]перечень по 75-му'!AF19</f>
        <v>Д. Событий 42 Б</v>
      </c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</row>
    <row r="20" spans="1:108" ht="15.75" customHeight="1">
      <c r="A20" s="40" t="s">
        <v>195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136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137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138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4"/>
      <c r="B24" s="100" t="s">
        <v>197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1"/>
      <c r="AS24" s="99"/>
      <c r="AT24" s="102"/>
      <c r="AU24" s="102"/>
      <c r="AV24" s="102"/>
      <c r="AW24" s="102"/>
      <c r="AX24" s="102"/>
      <c r="AY24" s="102"/>
      <c r="AZ24" s="103"/>
      <c r="BA24" s="104" t="s">
        <v>141</v>
      </c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5"/>
      <c r="BT24" s="185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7"/>
      <c r="CL24" s="188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90"/>
    </row>
    <row r="25" spans="1:108" ht="20.25" customHeight="1">
      <c r="A25" s="19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112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4"/>
      <c r="BT25" s="192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4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 customHeight="1">
      <c r="A26" s="184"/>
      <c r="B26" s="198" t="s">
        <v>198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9"/>
      <c r="AS26" s="184"/>
      <c r="AT26" s="200"/>
      <c r="AU26" s="200"/>
      <c r="AV26" s="200"/>
      <c r="AW26" s="200"/>
      <c r="AX26" s="200"/>
      <c r="AY26" s="200"/>
      <c r="AZ26" s="201"/>
      <c r="BA26" s="202" t="s">
        <v>141</v>
      </c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3"/>
      <c r="BT26" s="204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6"/>
      <c r="CL26" s="204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6"/>
    </row>
    <row r="27" spans="1:108" ht="17.25" customHeight="1">
      <c r="A27" s="191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8"/>
      <c r="AS27" s="209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1"/>
      <c r="BT27" s="212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4"/>
      <c r="CL27" s="212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4"/>
    </row>
    <row r="28" spans="1:108" ht="32.25" customHeight="1">
      <c r="A28" s="184"/>
      <c r="B28" s="198" t="s">
        <v>199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9"/>
      <c r="AS28" s="184"/>
      <c r="AT28" s="200"/>
      <c r="AU28" s="200"/>
      <c r="AV28" s="200"/>
      <c r="AW28" s="200"/>
      <c r="AX28" s="200"/>
      <c r="AY28" s="200"/>
      <c r="AZ28" s="201"/>
      <c r="BA28" s="215" t="s">
        <v>146</v>
      </c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6"/>
      <c r="BT28" s="204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6"/>
      <c r="CL28" s="204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6"/>
    </row>
    <row r="29" spans="1:108" ht="15.75" customHeight="1">
      <c r="A29" s="191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8"/>
      <c r="AS29" s="209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1"/>
      <c r="BT29" s="212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4"/>
      <c r="CL29" s="212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4"/>
    </row>
    <row r="30" spans="1:108" ht="28.5" customHeight="1">
      <c r="A30" s="184"/>
      <c r="B30" s="198" t="s">
        <v>200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184"/>
      <c r="AT30" s="200"/>
      <c r="AU30" s="200"/>
      <c r="AV30" s="200"/>
      <c r="AW30" s="200"/>
      <c r="AX30" s="200"/>
      <c r="AY30" s="200"/>
      <c r="AZ30" s="201"/>
      <c r="BA30" s="215" t="s">
        <v>161</v>
      </c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6"/>
      <c r="BT30" s="204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6"/>
      <c r="CL30" s="204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6"/>
    </row>
    <row r="31" spans="1:108" ht="17.25" customHeight="1">
      <c r="A31" s="191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S31" s="209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1"/>
      <c r="BT31" s="212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4"/>
      <c r="CL31" s="212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4"/>
    </row>
    <row r="32" spans="1:108" ht="31.5" customHeight="1">
      <c r="A32" s="184"/>
      <c r="B32" s="198" t="s">
        <v>201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84"/>
      <c r="AT32" s="200"/>
      <c r="AU32" s="200"/>
      <c r="AV32" s="200"/>
      <c r="AW32" s="200"/>
      <c r="AX32" s="200"/>
      <c r="AY32" s="200"/>
      <c r="AZ32" s="201"/>
      <c r="BA32" s="215" t="s">
        <v>161</v>
      </c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6"/>
      <c r="BT32" s="204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6"/>
      <c r="CL32" s="204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6"/>
    </row>
    <row r="33" spans="1:108" ht="15.75" customHeight="1">
      <c r="A33" s="191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209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1"/>
      <c r="BT33" s="212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4"/>
      <c r="CL33" s="212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4"/>
    </row>
    <row r="34" spans="1:108" ht="15" customHeight="1">
      <c r="A34" s="184"/>
      <c r="B34" s="100" t="s">
        <v>202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1"/>
      <c r="AS34" s="99"/>
      <c r="AT34" s="102"/>
      <c r="AU34" s="102"/>
      <c r="AV34" s="102"/>
      <c r="AW34" s="102"/>
      <c r="AX34" s="102"/>
      <c r="AY34" s="102"/>
      <c r="AZ34" s="103"/>
      <c r="BA34" s="117" t="s">
        <v>161</v>
      </c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8"/>
      <c r="BT34" s="185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7"/>
      <c r="CL34" s="188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90"/>
    </row>
    <row r="35" spans="1:108" ht="16.5" customHeight="1">
      <c r="A35" s="191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1"/>
      <c r="AS35" s="112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4"/>
      <c r="BT35" s="192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4"/>
      <c r="CL35" s="195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7"/>
    </row>
    <row r="36" spans="1:108" ht="15" customHeight="1">
      <c r="A36" s="184"/>
      <c r="B36" s="100" t="s">
        <v>203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1"/>
      <c r="AS36" s="184"/>
      <c r="AT36" s="200"/>
      <c r="AU36" s="200"/>
      <c r="AV36" s="200"/>
      <c r="AW36" s="200"/>
      <c r="AX36" s="200"/>
      <c r="AY36" s="200"/>
      <c r="AZ36" s="201"/>
      <c r="BA36" s="202" t="s">
        <v>161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04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6"/>
      <c r="CL36" s="217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9"/>
    </row>
    <row r="37" spans="1:108" ht="15.75">
      <c r="A37" s="191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1"/>
      <c r="AS37" s="209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1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0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2"/>
    </row>
    <row r="38" spans="1:108" ht="15" customHeight="1">
      <c r="A38" s="191"/>
      <c r="B38" s="207" t="s">
        <v>204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8"/>
      <c r="AS38" s="223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5"/>
      <c r="BT38" s="212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4"/>
      <c r="CL38" s="212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4"/>
    </row>
    <row r="39" spans="1:108" ht="32.25" customHeight="1">
      <c r="A39" s="191"/>
      <c r="B39" s="207" t="s">
        <v>205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8"/>
      <c r="AS39" s="223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5"/>
      <c r="BT39" s="212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4"/>
      <c r="CL39" s="212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4"/>
    </row>
    <row r="40" spans="1:108" ht="15" customHeight="1">
      <c r="A40" s="43" t="s">
        <v>147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4"/>
      <c r="B41" s="198" t="s">
        <v>206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9"/>
      <c r="AS41" s="184"/>
      <c r="AT41" s="200"/>
      <c r="AU41" s="200"/>
      <c r="AV41" s="200"/>
      <c r="AW41" s="200"/>
      <c r="AX41" s="200"/>
      <c r="AY41" s="200"/>
      <c r="AZ41" s="201"/>
      <c r="BA41" s="202" t="s">
        <v>141</v>
      </c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3"/>
      <c r="BT41" s="204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6"/>
      <c r="CL41" s="204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6"/>
    </row>
    <row r="42" spans="1:108" ht="16.5" customHeight="1">
      <c r="A42" s="191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8"/>
      <c r="AS42" s="209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1"/>
      <c r="BT42" s="212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4"/>
      <c r="CL42" s="212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4"/>
    </row>
    <row r="43" spans="1:108" ht="16.5" customHeight="1">
      <c r="A43" s="191"/>
      <c r="B43" s="207" t="s">
        <v>207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8"/>
      <c r="AS43" s="223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7"/>
      <c r="BT43" s="212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4"/>
      <c r="CL43" s="212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4"/>
    </row>
    <row r="44" spans="1:108" ht="15" customHeight="1">
      <c r="A44" s="184"/>
      <c r="B44" s="198" t="s">
        <v>208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9"/>
      <c r="AS44" s="184"/>
      <c r="AT44" s="200"/>
      <c r="AU44" s="200"/>
      <c r="AV44" s="200"/>
      <c r="AW44" s="200"/>
      <c r="AX44" s="200"/>
      <c r="AY44" s="200"/>
      <c r="AZ44" s="201"/>
      <c r="BA44" s="215" t="s">
        <v>141</v>
      </c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6"/>
      <c r="BT44" s="204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6"/>
      <c r="CL44" s="204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6"/>
    </row>
    <row r="45" spans="1:108" ht="15.75">
      <c r="A45" s="191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S45" s="209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1"/>
      <c r="BT45" s="212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4"/>
      <c r="CL45" s="212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4"/>
    </row>
    <row r="46" spans="1:108" ht="15.75" customHeight="1">
      <c r="A46" s="184"/>
      <c r="B46" s="198" t="s">
        <v>209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9"/>
      <c r="AS46" s="184"/>
      <c r="AT46" s="200"/>
      <c r="AU46" s="200"/>
      <c r="AV46" s="200"/>
      <c r="AW46" s="200"/>
      <c r="AX46" s="200"/>
      <c r="AY46" s="200"/>
      <c r="AZ46" s="201"/>
      <c r="BA46" s="215" t="s">
        <v>141</v>
      </c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6"/>
      <c r="BT46" s="204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6"/>
      <c r="CL46" s="204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6"/>
    </row>
    <row r="47" spans="1:108" ht="16.5" customHeight="1">
      <c r="A47" s="191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8"/>
      <c r="AS47" s="209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1"/>
      <c r="BT47" s="212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4"/>
      <c r="CL47" s="212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4"/>
    </row>
    <row r="48" spans="1:108" ht="16.5" customHeight="1">
      <c r="A48" s="184"/>
      <c r="B48" s="198" t="s">
        <v>210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9"/>
      <c r="AS48" s="184"/>
      <c r="AT48" s="200"/>
      <c r="AU48" s="200"/>
      <c r="AV48" s="200"/>
      <c r="AW48" s="200"/>
      <c r="AX48" s="200"/>
      <c r="AY48" s="200"/>
      <c r="AZ48" s="201"/>
      <c r="BA48" s="215" t="s">
        <v>161</v>
      </c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6"/>
      <c r="BT48" s="204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6"/>
      <c r="CL48" s="204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6"/>
    </row>
    <row r="49" spans="1:108" ht="15.75">
      <c r="A49" s="191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8"/>
      <c r="AS49" s="209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1"/>
      <c r="BT49" s="212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4"/>
      <c r="CL49" s="212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4"/>
    </row>
    <row r="50" spans="1:108" ht="16.5" customHeight="1">
      <c r="A50" s="184"/>
      <c r="B50" s="100" t="s">
        <v>211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1"/>
      <c r="AS50" s="99"/>
      <c r="AT50" s="102"/>
      <c r="AU50" s="102"/>
      <c r="AV50" s="102"/>
      <c r="AW50" s="102"/>
      <c r="AX50" s="102"/>
      <c r="AY50" s="102"/>
      <c r="AZ50" s="103"/>
      <c r="BA50" s="117" t="s">
        <v>161</v>
      </c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8"/>
      <c r="BT50" s="185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7"/>
      <c r="CL50" s="188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90"/>
    </row>
    <row r="51" spans="1:108" ht="15.75">
      <c r="A51" s="191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1"/>
      <c r="AS51" s="112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4"/>
      <c r="BT51" s="192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4"/>
      <c r="CL51" s="195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7"/>
    </row>
    <row r="52" spans="1:108" ht="15" customHeight="1">
      <c r="A52" s="184"/>
      <c r="B52" s="100" t="s">
        <v>212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1"/>
      <c r="AS52" s="184"/>
      <c r="AT52" s="200"/>
      <c r="AU52" s="200"/>
      <c r="AV52" s="200"/>
      <c r="AW52" s="200"/>
      <c r="AX52" s="200"/>
      <c r="AY52" s="200"/>
      <c r="AZ52" s="201"/>
      <c r="BA52" s="215" t="s">
        <v>161</v>
      </c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6"/>
      <c r="BT52" s="204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6"/>
      <c r="CL52" s="217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9"/>
    </row>
    <row r="53" spans="1:108" ht="15.75">
      <c r="A53" s="191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209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1"/>
      <c r="BT53" s="212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4"/>
      <c r="CL53" s="220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2"/>
    </row>
    <row r="54" spans="1:108" ht="49.5" customHeight="1">
      <c r="A54" s="191"/>
      <c r="B54" s="207" t="s">
        <v>213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8"/>
      <c r="AS54" s="223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5"/>
      <c r="BT54" s="212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4"/>
      <c r="CL54" s="212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4"/>
    </row>
    <row r="55" spans="1:108" ht="15" customHeight="1">
      <c r="A55" s="184"/>
      <c r="B55" s="198" t="s">
        <v>214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9"/>
      <c r="AS55" s="184"/>
      <c r="AT55" s="200"/>
      <c r="AU55" s="200"/>
      <c r="AV55" s="200"/>
      <c r="AW55" s="200"/>
      <c r="AX55" s="200"/>
      <c r="AY55" s="200"/>
      <c r="AZ55" s="201"/>
      <c r="BA55" s="215" t="s">
        <v>141</v>
      </c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6"/>
      <c r="BT55" s="204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6"/>
      <c r="CL55" s="204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6"/>
    </row>
    <row r="56" spans="1:108" ht="15.75">
      <c r="A56" s="191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8"/>
      <c r="AS56" s="209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1"/>
      <c r="BT56" s="212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4"/>
      <c r="CL56" s="212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4"/>
    </row>
    <row r="57" spans="1:108" ht="33" customHeight="1">
      <c r="A57" s="184"/>
      <c r="B57" s="198" t="s">
        <v>215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9"/>
      <c r="AS57" s="184"/>
      <c r="AT57" s="198" t="s">
        <v>152</v>
      </c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9"/>
      <c r="BT57" s="204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6"/>
      <c r="CL57" s="204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6"/>
    </row>
    <row r="58" spans="1:108" ht="16.5" customHeight="1">
      <c r="A58" s="22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30"/>
      <c r="AS58" s="228"/>
      <c r="AT58" s="7" t="s">
        <v>153</v>
      </c>
      <c r="AU58" s="7"/>
      <c r="AV58" s="7"/>
      <c r="AW58" s="7"/>
      <c r="AX58" s="7"/>
      <c r="AY58" s="7"/>
      <c r="AZ58" s="231"/>
      <c r="BA58" s="39"/>
      <c r="BB58" s="39"/>
      <c r="BC58" s="39"/>
      <c r="BD58" s="39"/>
      <c r="BE58" s="232"/>
      <c r="BF58" s="232"/>
      <c r="BG58" s="232"/>
      <c r="BH58" s="232"/>
      <c r="BI58" s="232"/>
      <c r="BJ58" s="232"/>
      <c r="BK58" s="231"/>
      <c r="BL58" s="233" t="s">
        <v>154</v>
      </c>
      <c r="BM58" s="231"/>
      <c r="BN58" s="231"/>
      <c r="BO58" s="231"/>
      <c r="BP58" s="231"/>
      <c r="BQ58" s="231"/>
      <c r="BR58" s="231"/>
      <c r="BS58" s="234"/>
      <c r="BT58" s="235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7"/>
      <c r="CL58" s="235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7"/>
    </row>
    <row r="59" spans="1:108" ht="15" customHeight="1">
      <c r="A59" s="191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8"/>
      <c r="AS59" s="223"/>
      <c r="AT59" s="207" t="s">
        <v>155</v>
      </c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8"/>
      <c r="BT59" s="212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4"/>
      <c r="CL59" s="212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4"/>
    </row>
    <row r="60" spans="1:108" ht="33.75" customHeight="1">
      <c r="A60" s="191"/>
      <c r="B60" s="110" t="s">
        <v>216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1"/>
      <c r="AS60" s="223"/>
      <c r="AT60" s="224" t="s">
        <v>217</v>
      </c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5"/>
      <c r="BT60" s="220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4"/>
      <c r="CL60" s="220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2"/>
    </row>
    <row r="61" spans="1:108" ht="31.5" customHeight="1">
      <c r="A61" s="191"/>
      <c r="B61" s="161" t="s">
        <v>218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2"/>
      <c r="AS61" s="124"/>
      <c r="AT61" s="161" t="s">
        <v>157</v>
      </c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2"/>
      <c r="BT61" s="238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40"/>
      <c r="CL61" s="241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  <c r="DD61" s="243"/>
    </row>
    <row r="62" spans="1:108" ht="15" customHeight="1">
      <c r="A62" s="43" t="s">
        <v>219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4"/>
      <c r="B63" s="198" t="s">
        <v>220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9"/>
      <c r="AS63" s="184"/>
      <c r="AT63" s="200"/>
      <c r="AU63" s="200"/>
      <c r="AV63" s="200"/>
      <c r="AW63" s="200"/>
      <c r="AX63" s="200"/>
      <c r="AY63" s="200"/>
      <c r="AZ63" s="201"/>
      <c r="BA63" s="215" t="s">
        <v>141</v>
      </c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6"/>
      <c r="BT63" s="204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6"/>
      <c r="CL63" s="204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6"/>
    </row>
    <row r="64" spans="1:108" ht="15" customHeight="1">
      <c r="A64" s="191"/>
      <c r="B64" s="224" t="s">
        <v>221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5"/>
      <c r="AS64" s="223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5"/>
      <c r="BT64" s="244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6"/>
      <c r="CL64" s="244"/>
      <c r="CM64" s="245"/>
      <c r="CN64" s="245"/>
      <c r="CO64" s="245"/>
      <c r="CP64" s="245"/>
      <c r="CQ64" s="245"/>
      <c r="CR64" s="245"/>
      <c r="CS64" s="245"/>
      <c r="CT64" s="245"/>
      <c r="CU64" s="245"/>
      <c r="CV64" s="245"/>
      <c r="CW64" s="245"/>
      <c r="CX64" s="245"/>
      <c r="CY64" s="245"/>
      <c r="CZ64" s="245"/>
      <c r="DA64" s="245"/>
      <c r="DB64" s="245"/>
      <c r="DC64" s="245"/>
      <c r="DD64" s="246"/>
    </row>
    <row r="65" spans="1:108" ht="15" customHeight="1">
      <c r="A65" s="247"/>
      <c r="B65" s="198" t="s">
        <v>222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9"/>
      <c r="AS65" s="184"/>
      <c r="AT65" s="198" t="s">
        <v>223</v>
      </c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9"/>
      <c r="BT65" s="204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6"/>
      <c r="CL65" s="204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6"/>
    </row>
    <row r="66" spans="1:108" ht="15.75">
      <c r="A66" s="248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30"/>
      <c r="AS66" s="228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34"/>
      <c r="BT66" s="235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7"/>
      <c r="CL66" s="235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7"/>
    </row>
    <row r="67" spans="1:108" ht="15.75">
      <c r="A67" s="248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30"/>
      <c r="AS67" s="228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39"/>
      <c r="BI67" s="39" t="s">
        <v>224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4"/>
      <c r="BT67" s="235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7"/>
      <c r="CL67" s="235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7"/>
    </row>
    <row r="68" spans="1:108" ht="15.75">
      <c r="A68" s="191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8"/>
      <c r="AS68" s="223"/>
      <c r="AT68" s="251" t="s">
        <v>225</v>
      </c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2"/>
      <c r="BT68" s="212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4"/>
      <c r="CL68" s="212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3"/>
      <c r="DA68" s="213"/>
      <c r="DB68" s="213"/>
      <c r="DC68" s="213"/>
      <c r="DD68" s="214"/>
    </row>
    <row r="69" spans="1:108" ht="15" customHeight="1">
      <c r="A69" s="43" t="s">
        <v>226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4"/>
      <c r="B70" s="198" t="s">
        <v>227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9"/>
      <c r="AS70" s="184"/>
      <c r="AT70" s="200"/>
      <c r="AU70" s="200"/>
      <c r="AV70" s="200"/>
      <c r="AW70" s="200"/>
      <c r="AX70" s="200"/>
      <c r="AY70" s="200"/>
      <c r="AZ70" s="201"/>
      <c r="BA70" s="215" t="s">
        <v>161</v>
      </c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6"/>
      <c r="BT70" s="204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6"/>
      <c r="CL70" s="204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6"/>
    </row>
    <row r="71" spans="1:108" ht="15.75">
      <c r="A71" s="191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8"/>
      <c r="AS71" s="209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1"/>
      <c r="BT71" s="212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4"/>
      <c r="CL71" s="212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4"/>
    </row>
    <row r="72" spans="1:108" ht="15" customHeight="1">
      <c r="A72" s="43" t="s">
        <v>228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4"/>
      <c r="B73" s="198" t="s">
        <v>229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9"/>
      <c r="AS73" s="184"/>
      <c r="AT73" s="198" t="s">
        <v>230</v>
      </c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9"/>
      <c r="BT73" s="204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6"/>
      <c r="CL73" s="204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6"/>
    </row>
    <row r="74" spans="1:108" ht="15.75">
      <c r="A74" s="228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30"/>
      <c r="AS74" s="228"/>
      <c r="AT74" s="7" t="s">
        <v>231</v>
      </c>
      <c r="AU74" s="7"/>
      <c r="AV74" s="7"/>
      <c r="AW74" s="7"/>
      <c r="AX74" s="7"/>
      <c r="AY74" s="7"/>
      <c r="AZ74" s="231"/>
      <c r="BA74" s="39"/>
      <c r="BB74" s="39"/>
      <c r="BC74" s="39"/>
      <c r="BD74" s="232"/>
      <c r="BE74" s="232"/>
      <c r="BF74" s="232"/>
      <c r="BG74" s="232"/>
      <c r="BH74" s="232"/>
      <c r="BI74" s="232"/>
      <c r="BJ74" s="232"/>
      <c r="BK74" s="39"/>
      <c r="BL74" s="39" t="s">
        <v>175</v>
      </c>
      <c r="BN74" s="39"/>
      <c r="BO74" s="39"/>
      <c r="BP74" s="39"/>
      <c r="BQ74" s="39"/>
      <c r="BR74" s="39"/>
      <c r="BS74" s="234"/>
      <c r="BT74" s="235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7"/>
      <c r="CL74" s="235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7"/>
    </row>
    <row r="75" spans="1:108" ht="15" customHeight="1">
      <c r="A75" s="228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30"/>
      <c r="AS75" s="228"/>
      <c r="AT75" s="229" t="s">
        <v>232</v>
      </c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30"/>
      <c r="BT75" s="235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7"/>
      <c r="CL75" s="235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7"/>
    </row>
    <row r="76" spans="1:108" ht="15.75">
      <c r="A76" s="228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30"/>
      <c r="AS76" s="228"/>
      <c r="AT76" s="7" t="s">
        <v>174</v>
      </c>
      <c r="AU76" s="7"/>
      <c r="AV76" s="7"/>
      <c r="AW76" s="7"/>
      <c r="AX76" s="7"/>
      <c r="AY76" s="7"/>
      <c r="AZ76" s="231"/>
      <c r="BA76" s="39"/>
      <c r="BB76" s="39"/>
      <c r="BC76" s="39"/>
      <c r="BD76" s="231"/>
      <c r="BE76" s="232"/>
      <c r="BF76" s="232"/>
      <c r="BG76" s="232"/>
      <c r="BH76" s="232"/>
      <c r="BI76" s="232"/>
      <c r="BJ76" s="232"/>
      <c r="BK76" s="39"/>
      <c r="BL76" s="39" t="s">
        <v>175</v>
      </c>
      <c r="BN76" s="39"/>
      <c r="BO76" s="39"/>
      <c r="BP76" s="39"/>
      <c r="BQ76" s="39"/>
      <c r="BR76" s="39"/>
      <c r="BS76" s="234"/>
      <c r="BT76" s="235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7"/>
      <c r="CL76" s="235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7"/>
    </row>
    <row r="77" spans="1:108" ht="15" customHeight="1">
      <c r="A77" s="228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30"/>
      <c r="AS77" s="228"/>
      <c r="AT77" s="229" t="s">
        <v>233</v>
      </c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30"/>
      <c r="BT77" s="235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7"/>
      <c r="CL77" s="235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7"/>
    </row>
    <row r="78" spans="1:108" ht="15.75">
      <c r="A78" s="228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30"/>
      <c r="AS78" s="228"/>
      <c r="AT78" s="7" t="s">
        <v>234</v>
      </c>
      <c r="AU78" s="7"/>
      <c r="AV78" s="7"/>
      <c r="AW78" s="7"/>
      <c r="AX78" s="7"/>
      <c r="AY78" s="7"/>
      <c r="AZ78" s="231"/>
      <c r="BA78" s="39"/>
      <c r="BB78" s="39"/>
      <c r="BC78" s="39"/>
      <c r="BD78" s="231"/>
      <c r="BE78" s="232"/>
      <c r="BF78" s="232"/>
      <c r="BG78" s="232"/>
      <c r="BH78" s="232"/>
      <c r="BI78" s="232"/>
      <c r="BJ78" s="232"/>
      <c r="BK78" s="39"/>
      <c r="BL78" s="39" t="s">
        <v>175</v>
      </c>
      <c r="BN78" s="39"/>
      <c r="BO78" s="39"/>
      <c r="BP78" s="39"/>
      <c r="BQ78" s="39"/>
      <c r="BR78" s="39"/>
      <c r="BS78" s="234"/>
      <c r="BT78" s="235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7"/>
      <c r="CL78" s="235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7"/>
    </row>
    <row r="79" spans="1:108" ht="15" customHeight="1">
      <c r="A79" s="228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30"/>
      <c r="AS79" s="228"/>
      <c r="AT79" s="229" t="s">
        <v>235</v>
      </c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30"/>
      <c r="BT79" s="235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7"/>
      <c r="CL79" s="235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7"/>
    </row>
    <row r="80" spans="1:108" ht="15.75">
      <c r="A80" s="228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30"/>
      <c r="AS80" s="228"/>
      <c r="AT80" s="232"/>
      <c r="AU80" s="232"/>
      <c r="AV80" s="232"/>
      <c r="AW80" s="232"/>
      <c r="AX80" s="232"/>
      <c r="AY80" s="232"/>
      <c r="AZ80" s="231"/>
      <c r="BA80" s="253" t="s">
        <v>161</v>
      </c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4"/>
      <c r="BT80" s="235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7"/>
      <c r="CL80" s="235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7"/>
    </row>
    <row r="81" spans="1:108" ht="15.75">
      <c r="A81" s="191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8"/>
      <c r="AS81" s="223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6"/>
      <c r="BT81" s="212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4"/>
      <c r="CL81" s="212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3"/>
      <c r="CY81" s="213"/>
      <c r="CZ81" s="213"/>
      <c r="DA81" s="213"/>
      <c r="DB81" s="213"/>
      <c r="DC81" s="213"/>
      <c r="DD81" s="214"/>
    </row>
    <row r="82" spans="1:108" ht="31.5" customHeight="1">
      <c r="A82" s="191"/>
      <c r="B82" s="224" t="s">
        <v>236</v>
      </c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5"/>
      <c r="AS82" s="223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5"/>
      <c r="BT82" s="244"/>
      <c r="BU82" s="245"/>
      <c r="BV82" s="245"/>
      <c r="BW82" s="245"/>
      <c r="BX82" s="245"/>
      <c r="BY82" s="245"/>
      <c r="BZ82" s="245"/>
      <c r="CA82" s="245"/>
      <c r="CB82" s="245"/>
      <c r="CC82" s="245"/>
      <c r="CD82" s="245"/>
      <c r="CE82" s="245"/>
      <c r="CF82" s="245"/>
      <c r="CG82" s="245"/>
      <c r="CH82" s="245"/>
      <c r="CI82" s="245"/>
      <c r="CJ82" s="245"/>
      <c r="CK82" s="246"/>
      <c r="CL82" s="244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/>
      <c r="DA82" s="245"/>
      <c r="DB82" s="245"/>
      <c r="DC82" s="245"/>
      <c r="DD82" s="246"/>
    </row>
    <row r="83" spans="1:108" ht="33" customHeight="1">
      <c r="A83" s="184"/>
      <c r="B83" s="198" t="s">
        <v>237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9"/>
      <c r="AS83" s="184"/>
      <c r="AT83" s="198" t="s">
        <v>238</v>
      </c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9"/>
      <c r="BT83" s="204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6"/>
      <c r="CL83" s="204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6"/>
    </row>
    <row r="84" spans="1:108" ht="15.75">
      <c r="A84" s="228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30"/>
      <c r="AS84" s="228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2"/>
      <c r="BK84" s="232"/>
      <c r="BL84" s="232"/>
      <c r="BM84" s="232"/>
      <c r="BN84" s="7"/>
      <c r="BO84" s="7" t="s">
        <v>51</v>
      </c>
      <c r="BP84" s="7"/>
      <c r="BQ84" s="7"/>
      <c r="BR84" s="7"/>
      <c r="BS84" s="257"/>
      <c r="BT84" s="235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7"/>
      <c r="CL84" s="235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7"/>
    </row>
    <row r="85" spans="1:108" ht="15.75">
      <c r="A85" s="191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  <c r="AS85" s="223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6"/>
      <c r="BT85" s="212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  <c r="CJ85" s="213"/>
      <c r="CK85" s="214"/>
      <c r="CL85" s="212"/>
      <c r="CM85" s="213"/>
      <c r="CN85" s="213"/>
      <c r="CO85" s="213"/>
      <c r="CP85" s="213"/>
      <c r="CQ85" s="213"/>
      <c r="CR85" s="213"/>
      <c r="CS85" s="213"/>
      <c r="CT85" s="213"/>
      <c r="CU85" s="213"/>
      <c r="CV85" s="213"/>
      <c r="CW85" s="213"/>
      <c r="CX85" s="213"/>
      <c r="CY85" s="213"/>
      <c r="CZ85" s="213"/>
      <c r="DA85" s="213"/>
      <c r="DB85" s="213"/>
      <c r="DC85" s="213"/>
      <c r="DD85" s="214"/>
    </row>
    <row r="86" spans="1:108" ht="15.75">
      <c r="A86" s="43" t="s">
        <v>240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4"/>
      <c r="B87" s="198" t="s">
        <v>241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9"/>
      <c r="AS87" s="184"/>
      <c r="AT87" s="198" t="s">
        <v>242</v>
      </c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9"/>
      <c r="BT87" s="204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6"/>
      <c r="CL87" s="204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6"/>
    </row>
    <row r="88" spans="1:108" ht="15" customHeight="1">
      <c r="A88" s="228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30"/>
      <c r="AS88" s="228"/>
      <c r="AT88" s="7" t="s">
        <v>165</v>
      </c>
      <c r="AU88" s="7"/>
      <c r="AV88" s="7"/>
      <c r="AW88" s="7"/>
      <c r="AX88" s="7"/>
      <c r="AY88" s="7"/>
      <c r="AZ88" s="231"/>
      <c r="BA88" s="39"/>
      <c r="BB88" s="39"/>
      <c r="BC88" s="39"/>
      <c r="BD88" s="232"/>
      <c r="BE88" s="232"/>
      <c r="BF88" s="232"/>
      <c r="BG88" s="232"/>
      <c r="BH88" s="232"/>
      <c r="BI88" s="232"/>
      <c r="BJ88" s="232"/>
      <c r="BK88" s="39" t="s">
        <v>243</v>
      </c>
      <c r="BL88" s="39"/>
      <c r="BM88" s="39"/>
      <c r="BN88" s="39"/>
      <c r="BO88" s="39"/>
      <c r="BP88" s="39"/>
      <c r="BQ88" s="39"/>
      <c r="BR88" s="39"/>
      <c r="BS88" s="234"/>
      <c r="BT88" s="235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7"/>
      <c r="CL88" s="235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7"/>
    </row>
    <row r="89" spans="1:108" ht="15.75">
      <c r="A89" s="228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30"/>
      <c r="AS89" s="228"/>
      <c r="AT89" s="229" t="s">
        <v>244</v>
      </c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30"/>
      <c r="BT89" s="235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7"/>
      <c r="CL89" s="235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7"/>
    </row>
    <row r="90" spans="1:108" ht="15" customHeight="1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30"/>
      <c r="AS90" s="228"/>
      <c r="AT90" s="232"/>
      <c r="AU90" s="232"/>
      <c r="AV90" s="232"/>
      <c r="AW90" s="232"/>
      <c r="AX90" s="232"/>
      <c r="AY90" s="232"/>
      <c r="AZ90" s="232"/>
      <c r="BA90" s="39"/>
      <c r="BB90" s="258" t="s">
        <v>245</v>
      </c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9"/>
      <c r="BT90" s="235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7"/>
      <c r="CL90" s="235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7"/>
    </row>
    <row r="91" spans="1:108" ht="15.75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30"/>
      <c r="AS91" s="228"/>
      <c r="AT91" s="229" t="s">
        <v>246</v>
      </c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30"/>
      <c r="BT91" s="235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7"/>
      <c r="CL91" s="235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7"/>
    </row>
    <row r="92" spans="1:108" ht="15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30"/>
      <c r="AS92" s="228"/>
      <c r="AT92" s="7" t="s">
        <v>165</v>
      </c>
      <c r="AU92" s="7"/>
      <c r="AV92" s="7"/>
      <c r="AW92" s="7"/>
      <c r="AX92" s="7"/>
      <c r="AY92" s="7"/>
      <c r="AZ92" s="231"/>
      <c r="BA92" s="39"/>
      <c r="BB92" s="39"/>
      <c r="BC92" s="39"/>
      <c r="BD92" s="232"/>
      <c r="BE92" s="232"/>
      <c r="BF92" s="232"/>
      <c r="BG92" s="232"/>
      <c r="BH92" s="232"/>
      <c r="BI92" s="232"/>
      <c r="BJ92" s="232"/>
      <c r="BK92" s="39" t="s">
        <v>247</v>
      </c>
      <c r="BL92" s="39"/>
      <c r="BM92" s="39"/>
      <c r="BN92" s="39"/>
      <c r="BO92" s="39"/>
      <c r="BP92" s="39"/>
      <c r="BQ92" s="39"/>
      <c r="BR92" s="39"/>
      <c r="BS92" s="234"/>
      <c r="BT92" s="235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7"/>
      <c r="CL92" s="235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7"/>
    </row>
    <row r="93" spans="1:108" ht="15.75">
      <c r="A93" s="223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8"/>
      <c r="AS93" s="223"/>
      <c r="AT93" s="207" t="s">
        <v>248</v>
      </c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8"/>
      <c r="BT93" s="212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4"/>
      <c r="CL93" s="212"/>
      <c r="CM93" s="213"/>
      <c r="CN93" s="213"/>
      <c r="CO93" s="213"/>
      <c r="CP93" s="213"/>
      <c r="CQ93" s="213"/>
      <c r="CR93" s="213"/>
      <c r="CS93" s="213"/>
      <c r="CT93" s="213"/>
      <c r="CU93" s="213"/>
      <c r="CV93" s="213"/>
      <c r="CW93" s="213"/>
      <c r="CX93" s="213"/>
      <c r="CY93" s="213"/>
      <c r="CZ93" s="213"/>
      <c r="DA93" s="213"/>
      <c r="DB93" s="213"/>
      <c r="DC93" s="213"/>
      <c r="DD93" s="214"/>
    </row>
    <row r="94" spans="1:108" ht="15" customHeight="1">
      <c r="A94" s="184"/>
      <c r="B94" s="198" t="s">
        <v>249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9"/>
      <c r="AS94" s="184"/>
      <c r="AT94" s="198" t="s">
        <v>250</v>
      </c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9"/>
      <c r="BT94" s="204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6"/>
      <c r="CL94" s="204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6"/>
    </row>
    <row r="95" spans="1:108" ht="15" customHeight="1">
      <c r="A95" s="228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30"/>
      <c r="AS95" s="228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7"/>
      <c r="BT95" s="235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7"/>
      <c r="CL95" s="235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7"/>
    </row>
    <row r="96" spans="1:108" ht="15.75">
      <c r="A96" s="228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30"/>
      <c r="AS96" s="228"/>
      <c r="AT96" s="229" t="s">
        <v>252</v>
      </c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30"/>
      <c r="BT96" s="235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7"/>
      <c r="CL96" s="235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7"/>
    </row>
    <row r="97" spans="1:108" ht="15" customHeight="1">
      <c r="A97" s="228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30"/>
      <c r="AS97" s="228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1"/>
      <c r="BG97" s="260" t="s">
        <v>253</v>
      </c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1"/>
      <c r="BT97" s="235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7"/>
      <c r="CL97" s="235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7"/>
    </row>
    <row r="98" spans="1:108" ht="15.75">
      <c r="A98" s="228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30"/>
      <c r="AS98" s="228"/>
      <c r="AT98" s="229" t="s">
        <v>254</v>
      </c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30"/>
      <c r="BT98" s="235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7"/>
      <c r="CL98" s="235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7"/>
    </row>
    <row r="99" spans="1:108" ht="15" customHeight="1">
      <c r="A99" s="228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30"/>
      <c r="AS99" s="228"/>
      <c r="AT99" s="7" t="s">
        <v>255</v>
      </c>
      <c r="AU99" s="7"/>
      <c r="AV99" s="7"/>
      <c r="AW99" s="7"/>
      <c r="AX99" s="7"/>
      <c r="AY99" s="7"/>
      <c r="AZ99" s="231"/>
      <c r="BA99" s="39"/>
      <c r="BB99" s="39"/>
      <c r="BC99" s="232"/>
      <c r="BD99" s="232"/>
      <c r="BE99" s="232"/>
      <c r="BF99" s="232"/>
      <c r="BG99" s="7" t="s">
        <v>256</v>
      </c>
      <c r="BJ99" s="231"/>
      <c r="BK99" s="39"/>
      <c r="BL99" s="39"/>
      <c r="BN99" s="39"/>
      <c r="BO99" s="39"/>
      <c r="BP99" s="39"/>
      <c r="BQ99" s="39"/>
      <c r="BR99" s="39"/>
      <c r="BS99" s="234"/>
      <c r="BT99" s="235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7"/>
      <c r="CL99" s="235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7"/>
    </row>
    <row r="100" spans="1:108" ht="15.75">
      <c r="A100" s="228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30"/>
      <c r="AS100" s="228"/>
      <c r="AT100" s="229" t="s">
        <v>257</v>
      </c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30"/>
      <c r="BT100" s="235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7"/>
      <c r="CL100" s="235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7"/>
    </row>
    <row r="101" spans="1:108" ht="15" customHeight="1">
      <c r="A101" s="228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30"/>
      <c r="AS101" s="228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1"/>
      <c r="BG101" s="260" t="s">
        <v>253</v>
      </c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1"/>
      <c r="BT101" s="235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7"/>
      <c r="CL101" s="235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7"/>
    </row>
    <row r="102" spans="1:108" ht="15.75">
      <c r="A102" s="228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30"/>
      <c r="AS102" s="228"/>
      <c r="AT102" s="229" t="s">
        <v>258</v>
      </c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30"/>
      <c r="BT102" s="235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7"/>
      <c r="CL102" s="235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7"/>
    </row>
    <row r="103" spans="1:108" ht="15" customHeight="1">
      <c r="A103" s="228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30"/>
      <c r="AS103" s="228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1"/>
      <c r="BG103" s="260" t="s">
        <v>259</v>
      </c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1"/>
      <c r="BT103" s="235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7"/>
      <c r="CL103" s="235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7"/>
    </row>
    <row r="104" spans="1:108" ht="15.75">
      <c r="A104" s="228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30"/>
      <c r="AS104" s="228"/>
      <c r="AT104" s="229" t="s">
        <v>260</v>
      </c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30"/>
      <c r="BT104" s="235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7"/>
      <c r="CL104" s="235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7"/>
    </row>
    <row r="105" spans="1:108" ht="15" customHeight="1">
      <c r="A105" s="228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30"/>
      <c r="AS105" s="228"/>
      <c r="AT105" s="232"/>
      <c r="AU105" s="232"/>
      <c r="AV105" s="232"/>
      <c r="AW105" s="232"/>
      <c r="AX105" s="232"/>
      <c r="AY105" s="232"/>
      <c r="AZ105" s="39" t="s">
        <v>261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4"/>
      <c r="BT105" s="235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7"/>
      <c r="CL105" s="235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7"/>
    </row>
    <row r="106" spans="1:108" ht="15.75">
      <c r="A106" s="191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8"/>
      <c r="AS106" s="223"/>
      <c r="AT106" s="207" t="s">
        <v>262</v>
      </c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8"/>
      <c r="BT106" s="212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4"/>
      <c r="CL106" s="212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4"/>
    </row>
    <row r="107" spans="1:108" ht="15" customHeight="1">
      <c r="A107" s="43" t="s">
        <v>263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4"/>
      <c r="B108" s="198" t="s">
        <v>264</v>
      </c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9"/>
      <c r="AS108" s="184"/>
      <c r="AT108" s="200"/>
      <c r="AU108" s="200"/>
      <c r="AV108" s="200"/>
      <c r="AW108" s="200"/>
      <c r="AX108" s="200"/>
      <c r="AY108" s="200"/>
      <c r="AZ108" s="201"/>
      <c r="BA108" s="215" t="s">
        <v>161</v>
      </c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6"/>
      <c r="BT108" s="204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6"/>
      <c r="CL108" s="204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6"/>
    </row>
    <row r="109" spans="1:108" ht="15" customHeight="1">
      <c r="A109" s="191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8"/>
      <c r="AS109" s="209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1"/>
      <c r="BT109" s="212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4"/>
      <c r="CL109" s="212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4"/>
    </row>
    <row r="110" spans="1:108" ht="15.75">
      <c r="A110" s="184"/>
      <c r="B110" s="198" t="s">
        <v>265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9"/>
      <c r="AS110" s="184"/>
      <c r="AT110" s="200"/>
      <c r="AU110" s="200"/>
      <c r="AV110" s="200"/>
      <c r="AW110" s="200"/>
      <c r="AX110" s="200"/>
      <c r="AY110" s="200"/>
      <c r="AZ110" s="201"/>
      <c r="BA110" s="215" t="s">
        <v>161</v>
      </c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6"/>
      <c r="BT110" s="204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6"/>
      <c r="CL110" s="204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6"/>
    </row>
    <row r="111" spans="1:108" ht="15" customHeight="1">
      <c r="A111" s="191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8"/>
      <c r="AS111" s="209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1"/>
      <c r="BT111" s="212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4"/>
      <c r="CL111" s="212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3"/>
      <c r="DD111" s="214"/>
    </row>
    <row r="112" spans="1:108" ht="15.75">
      <c r="A112" s="191"/>
      <c r="B112" s="224" t="s">
        <v>266</v>
      </c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5"/>
      <c r="AS112" s="223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5"/>
      <c r="BT112" s="244"/>
      <c r="BU112" s="245"/>
      <c r="BV112" s="245"/>
      <c r="BW112" s="245"/>
      <c r="BX112" s="245"/>
      <c r="BY112" s="245"/>
      <c r="BZ112" s="245"/>
      <c r="CA112" s="245"/>
      <c r="CB112" s="245"/>
      <c r="CC112" s="245"/>
      <c r="CD112" s="245"/>
      <c r="CE112" s="245"/>
      <c r="CF112" s="245"/>
      <c r="CG112" s="245"/>
      <c r="CH112" s="245"/>
      <c r="CI112" s="245"/>
      <c r="CJ112" s="245"/>
      <c r="CK112" s="246"/>
      <c r="CL112" s="244"/>
      <c r="CM112" s="245"/>
      <c r="CN112" s="245"/>
      <c r="CO112" s="245"/>
      <c r="CP112" s="245"/>
      <c r="CQ112" s="245"/>
      <c r="CR112" s="245"/>
      <c r="CS112" s="245"/>
      <c r="CT112" s="245"/>
      <c r="CU112" s="245"/>
      <c r="CV112" s="245"/>
      <c r="CW112" s="245"/>
      <c r="CX112" s="245"/>
      <c r="CY112" s="245"/>
      <c r="CZ112" s="245"/>
      <c r="DA112" s="245"/>
      <c r="DB112" s="245"/>
      <c r="DC112" s="245"/>
      <c r="DD112" s="246"/>
    </row>
    <row r="113" spans="1:108" ht="15" customHeight="1">
      <c r="A113" s="191"/>
      <c r="B113" s="224" t="s">
        <v>267</v>
      </c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5"/>
      <c r="AS113" s="223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5"/>
      <c r="BT113" s="244"/>
      <c r="BU113" s="245"/>
      <c r="BV113" s="245"/>
      <c r="BW113" s="245"/>
      <c r="BX113" s="245"/>
      <c r="BY113" s="245"/>
      <c r="BZ113" s="245"/>
      <c r="CA113" s="245"/>
      <c r="CB113" s="245"/>
      <c r="CC113" s="245"/>
      <c r="CD113" s="245"/>
      <c r="CE113" s="245"/>
      <c r="CF113" s="245"/>
      <c r="CG113" s="245"/>
      <c r="CH113" s="245"/>
      <c r="CI113" s="245"/>
      <c r="CJ113" s="245"/>
      <c r="CK113" s="246"/>
      <c r="CL113" s="244"/>
      <c r="CM113" s="245"/>
      <c r="CN113" s="245"/>
      <c r="CO113" s="245"/>
      <c r="CP113" s="245"/>
      <c r="CQ113" s="245"/>
      <c r="CR113" s="245"/>
      <c r="CS113" s="245"/>
      <c r="CT113" s="245"/>
      <c r="CU113" s="245"/>
      <c r="CV113" s="245"/>
      <c r="CW113" s="245"/>
      <c r="CX113" s="245"/>
      <c r="CY113" s="245"/>
      <c r="CZ113" s="245"/>
      <c r="DA113" s="245"/>
      <c r="DB113" s="245"/>
      <c r="DC113" s="245"/>
      <c r="DD113" s="246"/>
    </row>
    <row r="114" spans="1:108" ht="15" customHeight="1">
      <c r="A114" s="191"/>
      <c r="B114" s="224" t="s">
        <v>268</v>
      </c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5"/>
      <c r="AS114" s="223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5"/>
      <c r="BT114" s="244"/>
      <c r="BU114" s="245"/>
      <c r="BV114" s="245"/>
      <c r="BW114" s="245"/>
      <c r="BX114" s="245"/>
      <c r="BY114" s="245"/>
      <c r="BZ114" s="245"/>
      <c r="CA114" s="245"/>
      <c r="CB114" s="245"/>
      <c r="CC114" s="245"/>
      <c r="CD114" s="245"/>
      <c r="CE114" s="245"/>
      <c r="CF114" s="245"/>
      <c r="CG114" s="245"/>
      <c r="CH114" s="245"/>
      <c r="CI114" s="245"/>
      <c r="CJ114" s="245"/>
      <c r="CK114" s="246"/>
      <c r="CL114" s="244"/>
      <c r="CM114" s="245"/>
      <c r="CN114" s="245"/>
      <c r="CO114" s="245"/>
      <c r="CP114" s="245"/>
      <c r="CQ114" s="245"/>
      <c r="CR114" s="245"/>
      <c r="CS114" s="245"/>
      <c r="CT114" s="245"/>
      <c r="CU114" s="245"/>
      <c r="CV114" s="245"/>
      <c r="CW114" s="245"/>
      <c r="CX114" s="245"/>
      <c r="CY114" s="245"/>
      <c r="CZ114" s="245"/>
      <c r="DA114" s="245"/>
      <c r="DB114" s="245"/>
      <c r="DC114" s="245"/>
      <c r="DD114" s="246"/>
    </row>
    <row r="115" spans="1:108" ht="15" customHeight="1">
      <c r="A115" s="191"/>
      <c r="B115" s="161" t="s">
        <v>269</v>
      </c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2"/>
      <c r="AS115" s="223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5"/>
      <c r="BT115" s="244"/>
      <c r="BU115" s="245"/>
      <c r="BV115" s="245"/>
      <c r="BW115" s="245"/>
      <c r="BX115" s="245"/>
      <c r="BY115" s="245"/>
      <c r="BZ115" s="245"/>
      <c r="CA115" s="245"/>
      <c r="CB115" s="245"/>
      <c r="CC115" s="245"/>
      <c r="CD115" s="245"/>
      <c r="CE115" s="245"/>
      <c r="CF115" s="245"/>
      <c r="CG115" s="245"/>
      <c r="CH115" s="245"/>
      <c r="CI115" s="245"/>
      <c r="CJ115" s="245"/>
      <c r="CK115" s="246"/>
      <c r="CL115" s="262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4"/>
    </row>
    <row r="116" spans="1:108" ht="15" customHeight="1">
      <c r="A116" s="265" t="s">
        <v>270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</row>
    <row r="117" spans="1:108" ht="15.75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31"/>
      <c r="DA117" s="231"/>
      <c r="DB117" s="231"/>
      <c r="DC117" s="231"/>
      <c r="DD117" s="231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271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272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273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274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275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4" t="s">
        <v>276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5"/>
      <c r="BQ119" s="245"/>
      <c r="BR119" s="245"/>
      <c r="BS119" s="245"/>
      <c r="BT119" s="245"/>
      <c r="BU119" s="245"/>
      <c r="BV119" s="245"/>
      <c r="BW119" s="245"/>
      <c r="BX119" s="245"/>
      <c r="BY119" s="245"/>
      <c r="BZ119" s="245"/>
      <c r="CA119" s="245"/>
      <c r="CB119" s="245"/>
      <c r="CC119" s="245"/>
      <c r="CD119" s="245"/>
      <c r="CE119" s="245"/>
      <c r="CF119" s="245"/>
      <c r="CG119" s="245"/>
      <c r="CH119" s="245"/>
      <c r="CI119" s="245"/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5"/>
      <c r="CT119" s="245"/>
      <c r="CU119" s="245"/>
      <c r="CV119" s="245"/>
      <c r="CW119" s="245"/>
      <c r="CX119" s="245"/>
      <c r="CY119" s="245"/>
      <c r="CZ119" s="245"/>
      <c r="DA119" s="245"/>
      <c r="DB119" s="245"/>
      <c r="DC119" s="245"/>
      <c r="DD119" s="246"/>
    </row>
    <row r="120" spans="1:108" ht="15.75">
      <c r="A120" s="266"/>
      <c r="B120" s="224" t="s">
        <v>277</v>
      </c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5"/>
      <c r="AK120" s="267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5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6"/>
      <c r="B121" s="224" t="s">
        <v>278</v>
      </c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5"/>
      <c r="AK121" s="267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5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6"/>
      <c r="B122" s="224" t="s">
        <v>279</v>
      </c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5"/>
      <c r="AK122" s="267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5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6"/>
      <c r="B123" s="224" t="s">
        <v>280</v>
      </c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5"/>
      <c r="AK123" s="267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5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6"/>
      <c r="B124" s="224" t="s">
        <v>281</v>
      </c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5"/>
      <c r="AK124" s="267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5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6"/>
      <c r="B125" s="268" t="s">
        <v>282</v>
      </c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9"/>
      <c r="AK125" s="270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9"/>
      <c r="AY125" s="271" t="s">
        <v>283</v>
      </c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>
        <v>4550</v>
      </c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2">
        <f>BJ125/'[1]хар-ка по 75-му'!E45/12</f>
        <v>2.002993484768445</v>
      </c>
      <c r="BZ125" s="272"/>
      <c r="CA125" s="272"/>
      <c r="CB125" s="272"/>
      <c r="CC125" s="272"/>
      <c r="CD125" s="272"/>
      <c r="CE125" s="272"/>
      <c r="CF125" s="272"/>
      <c r="CG125" s="272"/>
      <c r="CH125" s="272"/>
      <c r="CI125" s="272"/>
      <c r="CJ125" s="272"/>
      <c r="CK125" s="272"/>
      <c r="CL125" s="272"/>
      <c r="CM125" s="271" t="s">
        <v>284</v>
      </c>
      <c r="CN125" s="271"/>
      <c r="CO125" s="271"/>
      <c r="CP125" s="271"/>
      <c r="CQ125" s="271"/>
      <c r="CR125" s="271"/>
      <c r="CS125" s="271"/>
      <c r="CT125" s="271"/>
      <c r="CU125" s="271"/>
      <c r="CV125" s="271"/>
      <c r="CW125" s="271"/>
      <c r="CX125" s="271"/>
      <c r="CY125" s="271"/>
      <c r="CZ125" s="271"/>
      <c r="DA125" s="271"/>
      <c r="DB125" s="271"/>
      <c r="DC125" s="271"/>
      <c r="DD125" s="271"/>
    </row>
    <row r="126" spans="1:108" ht="32.25" customHeight="1">
      <c r="A126" s="266"/>
      <c r="B126" s="224" t="s">
        <v>285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5"/>
      <c r="AK126" s="267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5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6"/>
      <c r="B127" s="224" t="s">
        <v>286</v>
      </c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5"/>
      <c r="AK127" s="267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5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6"/>
      <c r="B128" s="224" t="s">
        <v>287</v>
      </c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5"/>
      <c r="AK128" s="267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5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6"/>
      <c r="B129" s="161" t="s">
        <v>288</v>
      </c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2"/>
      <c r="AK129" s="50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2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6"/>
      <c r="B130" s="224" t="s">
        <v>289</v>
      </c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5"/>
      <c r="AK130" s="267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5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6"/>
      <c r="B131" s="224" t="s">
        <v>290</v>
      </c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5"/>
      <c r="AK131" s="267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5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4" t="s">
        <v>291</v>
      </c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  <c r="AK132" s="275"/>
      <c r="AL132" s="275"/>
      <c r="AM132" s="275"/>
      <c r="AN132" s="275"/>
      <c r="AO132" s="275"/>
      <c r="AP132" s="275"/>
      <c r="AQ132" s="275"/>
      <c r="AR132" s="275"/>
      <c r="AS132" s="275"/>
      <c r="AT132" s="275"/>
      <c r="AU132" s="275"/>
      <c r="AV132" s="275"/>
      <c r="AW132" s="275"/>
      <c r="AX132" s="275"/>
      <c r="AY132" s="275"/>
      <c r="AZ132" s="275"/>
      <c r="BA132" s="275"/>
      <c r="BB132" s="275"/>
      <c r="BC132" s="275"/>
      <c r="BD132" s="275"/>
      <c r="BE132" s="275"/>
      <c r="BF132" s="275"/>
      <c r="BG132" s="275"/>
      <c r="BH132" s="275"/>
      <c r="BI132" s="275"/>
      <c r="BJ132" s="275"/>
      <c r="BK132" s="275"/>
      <c r="BL132" s="275"/>
      <c r="BM132" s="275"/>
      <c r="BN132" s="275"/>
      <c r="BO132" s="275"/>
      <c r="BP132" s="275"/>
      <c r="BQ132" s="275"/>
      <c r="BR132" s="275"/>
      <c r="BS132" s="275"/>
      <c r="BT132" s="275"/>
      <c r="BU132" s="275"/>
      <c r="BV132" s="275"/>
      <c r="BW132" s="275"/>
      <c r="BX132" s="275"/>
      <c r="BY132" s="275"/>
      <c r="BZ132" s="275"/>
      <c r="CA132" s="275"/>
      <c r="CB132" s="275"/>
      <c r="CC132" s="275"/>
      <c r="CD132" s="275"/>
      <c r="CE132" s="275"/>
      <c r="CF132" s="275"/>
      <c r="CG132" s="275"/>
      <c r="CH132" s="275"/>
      <c r="CI132" s="275"/>
      <c r="CJ132" s="275"/>
      <c r="CK132" s="275"/>
      <c r="CL132" s="275"/>
      <c r="CM132" s="275"/>
      <c r="CN132" s="275"/>
      <c r="CO132" s="275"/>
      <c r="CP132" s="275"/>
      <c r="CQ132" s="275"/>
      <c r="CR132" s="275"/>
      <c r="CS132" s="275"/>
      <c r="CT132" s="275"/>
      <c r="CU132" s="275"/>
      <c r="CV132" s="275"/>
      <c r="CW132" s="275"/>
      <c r="CX132" s="275"/>
      <c r="CY132" s="275"/>
      <c r="CZ132" s="275"/>
      <c r="DA132" s="275"/>
      <c r="DB132" s="275"/>
      <c r="DC132" s="275"/>
      <c r="DD132" s="276"/>
    </row>
    <row r="133" spans="1:108" ht="33.75" customHeight="1">
      <c r="A133" s="266"/>
      <c r="B133" s="224" t="s">
        <v>292</v>
      </c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5"/>
      <c r="AK133" s="267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5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6"/>
      <c r="B134" s="224" t="s">
        <v>293</v>
      </c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5"/>
      <c r="AK134" s="267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5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6"/>
      <c r="B135" s="224" t="s">
        <v>294</v>
      </c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5"/>
      <c r="AK135" s="267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5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6"/>
      <c r="B136" s="224" t="s">
        <v>295</v>
      </c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5"/>
      <c r="AK136" s="267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5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6"/>
      <c r="B137" s="224" t="s">
        <v>296</v>
      </c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5"/>
      <c r="AK137" s="267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5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6"/>
      <c r="B138" s="224" t="s">
        <v>297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5"/>
      <c r="AK138" s="267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5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6"/>
      <c r="B139" s="224" t="s">
        <v>298</v>
      </c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5"/>
      <c r="AK139" s="267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5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6"/>
      <c r="B140" s="224" t="s">
        <v>299</v>
      </c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5"/>
      <c r="AK140" s="267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5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6"/>
      <c r="B141" s="224" t="s">
        <v>300</v>
      </c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5"/>
      <c r="AK141" s="267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5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6"/>
      <c r="B142" s="224" t="s">
        <v>301</v>
      </c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5"/>
      <c r="AK142" s="267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5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6"/>
      <c r="B143" s="224" t="s">
        <v>302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5"/>
      <c r="AK143" s="267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5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6"/>
      <c r="B144" s="224" t="s">
        <v>303</v>
      </c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5"/>
      <c r="AK144" s="267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5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6"/>
      <c r="B145" s="224" t="s">
        <v>304</v>
      </c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5"/>
      <c r="AK145" s="267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5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6"/>
      <c r="B146" s="224" t="s">
        <v>305</v>
      </c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5"/>
      <c r="AK146" s="267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5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6"/>
      <c r="B147" s="224" t="s">
        <v>306</v>
      </c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5"/>
      <c r="AK147" s="267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5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6"/>
      <c r="B148" s="224" t="s">
        <v>307</v>
      </c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5"/>
      <c r="AK148" s="267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5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6"/>
      <c r="B149" s="224" t="s">
        <v>308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5"/>
      <c r="AK149" s="267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5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4" t="s">
        <v>309</v>
      </c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  <c r="AO150" s="275"/>
      <c r="AP150" s="275"/>
      <c r="AQ150" s="275"/>
      <c r="AR150" s="275"/>
      <c r="AS150" s="275"/>
      <c r="AT150" s="275"/>
      <c r="AU150" s="275"/>
      <c r="AV150" s="275"/>
      <c r="AW150" s="275"/>
      <c r="AX150" s="275"/>
      <c r="AY150" s="275"/>
      <c r="AZ150" s="275"/>
      <c r="BA150" s="275"/>
      <c r="BB150" s="275"/>
      <c r="BC150" s="275"/>
      <c r="BD150" s="275"/>
      <c r="BE150" s="275"/>
      <c r="BF150" s="275"/>
      <c r="BG150" s="275"/>
      <c r="BH150" s="275"/>
      <c r="BI150" s="275"/>
      <c r="BJ150" s="275"/>
      <c r="BK150" s="275"/>
      <c r="BL150" s="275"/>
      <c r="BM150" s="275"/>
      <c r="BN150" s="275"/>
      <c r="BO150" s="275"/>
      <c r="BP150" s="275"/>
      <c r="BQ150" s="275"/>
      <c r="BR150" s="275"/>
      <c r="BS150" s="275"/>
      <c r="BT150" s="275"/>
      <c r="BU150" s="275"/>
      <c r="BV150" s="275"/>
      <c r="BW150" s="275"/>
      <c r="BX150" s="275"/>
      <c r="BY150" s="275"/>
      <c r="BZ150" s="275"/>
      <c r="CA150" s="275"/>
      <c r="CB150" s="275"/>
      <c r="CC150" s="275"/>
      <c r="CD150" s="275"/>
      <c r="CE150" s="275"/>
      <c r="CF150" s="275"/>
      <c r="CG150" s="275"/>
      <c r="CH150" s="275"/>
      <c r="CI150" s="275"/>
      <c r="CJ150" s="275"/>
      <c r="CK150" s="275"/>
      <c r="CL150" s="275"/>
      <c r="CM150" s="275"/>
      <c r="CN150" s="275"/>
      <c r="CO150" s="275"/>
      <c r="CP150" s="275"/>
      <c r="CQ150" s="275"/>
      <c r="CR150" s="275"/>
      <c r="CS150" s="275"/>
      <c r="CT150" s="275"/>
      <c r="CU150" s="275"/>
      <c r="CV150" s="275"/>
      <c r="CW150" s="275"/>
      <c r="CX150" s="275"/>
      <c r="CY150" s="275"/>
      <c r="CZ150" s="275"/>
      <c r="DA150" s="275"/>
      <c r="DB150" s="275"/>
      <c r="DC150" s="275"/>
      <c r="DD150" s="276"/>
    </row>
    <row r="151" spans="1:108" ht="15" customHeight="1">
      <c r="A151" s="266"/>
      <c r="B151" s="224" t="s">
        <v>310</v>
      </c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5"/>
      <c r="AK151" s="267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5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6"/>
      <c r="B152" s="224" t="s">
        <v>311</v>
      </c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5"/>
      <c r="AK152" s="267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5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6"/>
      <c r="B153" s="224" t="s">
        <v>312</v>
      </c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5"/>
      <c r="AK153" s="267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5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6"/>
      <c r="B154" s="224" t="s">
        <v>313</v>
      </c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5"/>
      <c r="AK154" s="267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5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6"/>
      <c r="B155" s="224" t="s">
        <v>314</v>
      </c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5"/>
      <c r="AK155" s="267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5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7"/>
      <c r="B156" s="161" t="s">
        <v>315</v>
      </c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2"/>
      <c r="AK156" s="50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2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6"/>
      <c r="B157" s="224" t="s">
        <v>316</v>
      </c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5"/>
      <c r="AK157" s="267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5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6"/>
      <c r="B158" s="224" t="s">
        <v>317</v>
      </c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5"/>
      <c r="AK158" s="267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5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6"/>
      <c r="B159" s="224" t="s">
        <v>318</v>
      </c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5"/>
      <c r="AK159" s="267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5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6"/>
      <c r="B160" s="224" t="s">
        <v>319</v>
      </c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5"/>
      <c r="AK160" s="267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5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6"/>
      <c r="B161" s="224" t="s">
        <v>320</v>
      </c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5"/>
      <c r="AK161" s="267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5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6"/>
      <c r="B162" s="224" t="s">
        <v>321</v>
      </c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5"/>
      <c r="AK162" s="267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5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6"/>
      <c r="B163" s="224" t="s">
        <v>322</v>
      </c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5"/>
      <c r="AK163" s="267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5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4" t="s">
        <v>323</v>
      </c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275"/>
      <c r="AW164" s="275"/>
      <c r="AX164" s="275"/>
      <c r="AY164" s="275"/>
      <c r="AZ164" s="275"/>
      <c r="BA164" s="275"/>
      <c r="BB164" s="275"/>
      <c r="BC164" s="275"/>
      <c r="BD164" s="275"/>
      <c r="BE164" s="275"/>
      <c r="BF164" s="275"/>
      <c r="BG164" s="275"/>
      <c r="BH164" s="275"/>
      <c r="BI164" s="275"/>
      <c r="BJ164" s="275"/>
      <c r="BK164" s="275"/>
      <c r="BL164" s="275"/>
      <c r="BM164" s="275"/>
      <c r="BN164" s="275"/>
      <c r="BO164" s="275"/>
      <c r="BP164" s="275"/>
      <c r="BQ164" s="275"/>
      <c r="BR164" s="275"/>
      <c r="BS164" s="275"/>
      <c r="BT164" s="275"/>
      <c r="BU164" s="275"/>
      <c r="BV164" s="275"/>
      <c r="BW164" s="275"/>
      <c r="BX164" s="275"/>
      <c r="BY164" s="275"/>
      <c r="BZ164" s="275"/>
      <c r="CA164" s="275"/>
      <c r="CB164" s="275"/>
      <c r="CC164" s="275"/>
      <c r="CD164" s="275"/>
      <c r="CE164" s="275"/>
      <c r="CF164" s="275"/>
      <c r="CG164" s="275"/>
      <c r="CH164" s="275"/>
      <c r="CI164" s="275"/>
      <c r="CJ164" s="275"/>
      <c r="CK164" s="275"/>
      <c r="CL164" s="275"/>
      <c r="CM164" s="275"/>
      <c r="CN164" s="275"/>
      <c r="CO164" s="275"/>
      <c r="CP164" s="275"/>
      <c r="CQ164" s="275"/>
      <c r="CR164" s="275"/>
      <c r="CS164" s="275"/>
      <c r="CT164" s="275"/>
      <c r="CU164" s="275"/>
      <c r="CV164" s="275"/>
      <c r="CW164" s="275"/>
      <c r="CX164" s="275"/>
      <c r="CY164" s="275"/>
      <c r="CZ164" s="275"/>
      <c r="DA164" s="275"/>
      <c r="DB164" s="275"/>
      <c r="DC164" s="275"/>
      <c r="DD164" s="276"/>
    </row>
    <row r="165" spans="1:108" ht="47.25" customHeight="1">
      <c r="A165" s="266"/>
      <c r="B165" s="224" t="s">
        <v>324</v>
      </c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5"/>
      <c r="AK165" s="267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5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6"/>
      <c r="B166" s="224" t="s">
        <v>325</v>
      </c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5"/>
      <c r="AK166" s="267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5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6"/>
      <c r="B167" s="224" t="s">
        <v>326</v>
      </c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5"/>
      <c r="AK167" s="267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5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6"/>
      <c r="B168" s="224" t="s">
        <v>327</v>
      </c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5"/>
      <c r="AK168" s="267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5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6"/>
      <c r="B169" s="224" t="s">
        <v>328</v>
      </c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5"/>
      <c r="AK169" s="267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5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4" t="s">
        <v>329</v>
      </c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5"/>
      <c r="AS170" s="275"/>
      <c r="AT170" s="275"/>
      <c r="AU170" s="275"/>
      <c r="AV170" s="275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5"/>
      <c r="BH170" s="275"/>
      <c r="BI170" s="275"/>
      <c r="BJ170" s="275"/>
      <c r="BK170" s="275"/>
      <c r="BL170" s="275"/>
      <c r="BM170" s="275"/>
      <c r="BN170" s="275"/>
      <c r="BO170" s="275"/>
      <c r="BP170" s="275"/>
      <c r="BQ170" s="275"/>
      <c r="BR170" s="275"/>
      <c r="BS170" s="275"/>
      <c r="BT170" s="275"/>
      <c r="BU170" s="275"/>
      <c r="BV170" s="275"/>
      <c r="BW170" s="275"/>
      <c r="BX170" s="275"/>
      <c r="BY170" s="275"/>
      <c r="BZ170" s="275"/>
      <c r="CA170" s="275"/>
      <c r="CB170" s="275"/>
      <c r="CC170" s="275"/>
      <c r="CD170" s="275"/>
      <c r="CE170" s="275"/>
      <c r="CF170" s="275"/>
      <c r="CG170" s="275"/>
      <c r="CH170" s="275"/>
      <c r="CI170" s="275"/>
      <c r="CJ170" s="275"/>
      <c r="CK170" s="275"/>
      <c r="CL170" s="275"/>
      <c r="CM170" s="275"/>
      <c r="CN170" s="275"/>
      <c r="CO170" s="275"/>
      <c r="CP170" s="275"/>
      <c r="CQ170" s="275"/>
      <c r="CR170" s="275"/>
      <c r="CS170" s="275"/>
      <c r="CT170" s="275"/>
      <c r="CU170" s="275"/>
      <c r="CV170" s="275"/>
      <c r="CW170" s="275"/>
      <c r="CX170" s="275"/>
      <c r="CY170" s="275"/>
      <c r="CZ170" s="275"/>
      <c r="DA170" s="275"/>
      <c r="DB170" s="275"/>
      <c r="DC170" s="275"/>
      <c r="DD170" s="276"/>
    </row>
    <row r="171" spans="1:108" ht="15" customHeight="1">
      <c r="A171" s="266"/>
      <c r="B171" s="224" t="s">
        <v>330</v>
      </c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5"/>
      <c r="AK171" s="267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5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6"/>
      <c r="B172" s="224" t="s">
        <v>331</v>
      </c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5"/>
      <c r="AK172" s="267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5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6"/>
      <c r="B173" s="224" t="s">
        <v>332</v>
      </c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5"/>
      <c r="AK173" s="267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5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6"/>
      <c r="B174" s="224" t="s">
        <v>333</v>
      </c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5"/>
      <c r="AK174" s="267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5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6"/>
      <c r="B175" s="224" t="s">
        <v>334</v>
      </c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5"/>
      <c r="AK175" s="267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5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6"/>
      <c r="B176" s="224" t="s">
        <v>335</v>
      </c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5"/>
      <c r="AK176" s="267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5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6"/>
      <c r="B177" s="224" t="s">
        <v>336</v>
      </c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5"/>
      <c r="AK177" s="267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5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6"/>
      <c r="B178" s="224" t="s">
        <v>337</v>
      </c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5"/>
      <c r="AK178" s="267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5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6"/>
      <c r="B179" s="224" t="s">
        <v>338</v>
      </c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5"/>
      <c r="AK179" s="267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5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6"/>
      <c r="B180" s="224" t="s">
        <v>339</v>
      </c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5"/>
      <c r="AK180" s="267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5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4" t="s">
        <v>340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  <c r="AK181" s="275"/>
      <c r="AL181" s="275"/>
      <c r="AM181" s="275"/>
      <c r="AN181" s="275"/>
      <c r="AO181" s="275"/>
      <c r="AP181" s="275"/>
      <c r="AQ181" s="275"/>
      <c r="AR181" s="275"/>
      <c r="AS181" s="275"/>
      <c r="AT181" s="275"/>
      <c r="AU181" s="275"/>
      <c r="AV181" s="275"/>
      <c r="AW181" s="275"/>
      <c r="AX181" s="275"/>
      <c r="AY181" s="275"/>
      <c r="AZ181" s="275"/>
      <c r="BA181" s="275"/>
      <c r="BB181" s="275"/>
      <c r="BC181" s="275"/>
      <c r="BD181" s="275"/>
      <c r="BE181" s="275"/>
      <c r="BF181" s="275"/>
      <c r="BG181" s="275"/>
      <c r="BH181" s="275"/>
      <c r="BI181" s="275"/>
      <c r="BJ181" s="275"/>
      <c r="BK181" s="275"/>
      <c r="BL181" s="275"/>
      <c r="BM181" s="275"/>
      <c r="BN181" s="275"/>
      <c r="BO181" s="275"/>
      <c r="BP181" s="275"/>
      <c r="BQ181" s="275"/>
      <c r="BR181" s="275"/>
      <c r="BS181" s="275"/>
      <c r="BT181" s="275"/>
      <c r="BU181" s="275"/>
      <c r="BV181" s="275"/>
      <c r="BW181" s="275"/>
      <c r="BX181" s="275"/>
      <c r="BY181" s="275"/>
      <c r="BZ181" s="275"/>
      <c r="CA181" s="275"/>
      <c r="CB181" s="275"/>
      <c r="CC181" s="275"/>
      <c r="CD181" s="275"/>
      <c r="CE181" s="275"/>
      <c r="CF181" s="275"/>
      <c r="CG181" s="275"/>
      <c r="CH181" s="275"/>
      <c r="CI181" s="275"/>
      <c r="CJ181" s="275"/>
      <c r="CK181" s="275"/>
      <c r="CL181" s="275"/>
      <c r="CM181" s="275"/>
      <c r="CN181" s="275"/>
      <c r="CO181" s="275"/>
      <c r="CP181" s="275"/>
      <c r="CQ181" s="275"/>
      <c r="CR181" s="275"/>
      <c r="CS181" s="275"/>
      <c r="CT181" s="275"/>
      <c r="CU181" s="275"/>
      <c r="CV181" s="275"/>
      <c r="CW181" s="275"/>
      <c r="CX181" s="275"/>
      <c r="CY181" s="275"/>
      <c r="CZ181" s="275"/>
      <c r="DA181" s="275"/>
      <c r="DB181" s="275"/>
      <c r="DC181" s="275"/>
      <c r="DD181" s="276"/>
    </row>
    <row r="182" spans="1:108" ht="69.75" customHeight="1">
      <c r="A182" s="277"/>
      <c r="B182" s="161" t="s">
        <v>341</v>
      </c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2"/>
      <c r="AK182" s="50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2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6"/>
      <c r="B183" s="224" t="s">
        <v>342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5"/>
      <c r="AK183" s="267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5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6"/>
      <c r="B184" s="224" t="s">
        <v>343</v>
      </c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5"/>
      <c r="AK184" s="267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5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6"/>
      <c r="B185" s="224" t="s">
        <v>344</v>
      </c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5"/>
      <c r="AK185" s="267"/>
      <c r="AL185" s="224"/>
      <c r="AM185" s="224"/>
      <c r="AN185" s="224"/>
      <c r="AO185" s="224"/>
      <c r="AP185" s="224"/>
      <c r="AQ185" s="224"/>
      <c r="AR185" s="224"/>
      <c r="AS185" s="224"/>
      <c r="AT185" s="224"/>
      <c r="AU185" s="224"/>
      <c r="AV185" s="224"/>
      <c r="AW185" s="224"/>
      <c r="AX185" s="225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4" t="s">
        <v>345</v>
      </c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275"/>
      <c r="AH186" s="275"/>
      <c r="AI186" s="275"/>
      <c r="AJ186" s="275"/>
      <c r="AK186" s="275"/>
      <c r="AL186" s="275"/>
      <c r="AM186" s="275"/>
      <c r="AN186" s="275"/>
      <c r="AO186" s="275"/>
      <c r="AP186" s="275"/>
      <c r="AQ186" s="275"/>
      <c r="AR186" s="275"/>
      <c r="AS186" s="275"/>
      <c r="AT186" s="275"/>
      <c r="AU186" s="275"/>
      <c r="AV186" s="275"/>
      <c r="AW186" s="275"/>
      <c r="AX186" s="275"/>
      <c r="AY186" s="275"/>
      <c r="AZ186" s="275"/>
      <c r="BA186" s="275"/>
      <c r="BB186" s="275"/>
      <c r="BC186" s="275"/>
      <c r="BD186" s="275"/>
      <c r="BE186" s="275"/>
      <c r="BF186" s="275"/>
      <c r="BG186" s="275"/>
      <c r="BH186" s="275"/>
      <c r="BI186" s="275"/>
      <c r="BJ186" s="275"/>
      <c r="BK186" s="275"/>
      <c r="BL186" s="275"/>
      <c r="BM186" s="275"/>
      <c r="BN186" s="275"/>
      <c r="BO186" s="275"/>
      <c r="BP186" s="275"/>
      <c r="BQ186" s="275"/>
      <c r="BR186" s="275"/>
      <c r="BS186" s="275"/>
      <c r="BT186" s="275"/>
      <c r="BU186" s="275"/>
      <c r="BV186" s="275"/>
      <c r="BW186" s="275"/>
      <c r="BX186" s="275"/>
      <c r="BY186" s="275"/>
      <c r="BZ186" s="275"/>
      <c r="CA186" s="275"/>
      <c r="CB186" s="275"/>
      <c r="CC186" s="275"/>
      <c r="CD186" s="275"/>
      <c r="CE186" s="275"/>
      <c r="CF186" s="275"/>
      <c r="CG186" s="275"/>
      <c r="CH186" s="275"/>
      <c r="CI186" s="275"/>
      <c r="CJ186" s="275"/>
      <c r="CK186" s="275"/>
      <c r="CL186" s="275"/>
      <c r="CM186" s="275"/>
      <c r="CN186" s="275"/>
      <c r="CO186" s="275"/>
      <c r="CP186" s="275"/>
      <c r="CQ186" s="275"/>
      <c r="CR186" s="275"/>
      <c r="CS186" s="275"/>
      <c r="CT186" s="275"/>
      <c r="CU186" s="275"/>
      <c r="CV186" s="275"/>
      <c r="CW186" s="275"/>
      <c r="CX186" s="275"/>
      <c r="CY186" s="275"/>
      <c r="CZ186" s="275"/>
      <c r="DA186" s="275"/>
      <c r="DB186" s="275"/>
      <c r="DC186" s="275"/>
      <c r="DD186" s="276"/>
    </row>
    <row r="187" spans="1:108" ht="15" customHeight="1">
      <c r="A187" s="266"/>
      <c r="B187" s="224" t="s">
        <v>346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  <c r="AJ187" s="225"/>
      <c r="AK187" s="267"/>
      <c r="AL187" s="224"/>
      <c r="AM187" s="224"/>
      <c r="AN187" s="224"/>
      <c r="AO187" s="224"/>
      <c r="AP187" s="224"/>
      <c r="AQ187" s="224"/>
      <c r="AR187" s="224"/>
      <c r="AS187" s="224"/>
      <c r="AT187" s="224"/>
      <c r="AU187" s="224"/>
      <c r="AV187" s="224"/>
      <c r="AW187" s="224"/>
      <c r="AX187" s="225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6"/>
      <c r="B188" s="224" t="s">
        <v>347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5"/>
      <c r="AK188" s="267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5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6"/>
      <c r="B189" s="224" t="s">
        <v>348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5"/>
      <c r="AK189" s="267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5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6"/>
      <c r="B190" s="224" t="s">
        <v>349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5"/>
      <c r="AK190" s="267"/>
      <c r="AL190" s="224"/>
      <c r="AM190" s="224"/>
      <c r="AN190" s="224"/>
      <c r="AO190" s="224"/>
      <c r="AP190" s="224"/>
      <c r="AQ190" s="224"/>
      <c r="AR190" s="224"/>
      <c r="AS190" s="224"/>
      <c r="AT190" s="224"/>
      <c r="AU190" s="224"/>
      <c r="AV190" s="224"/>
      <c r="AW190" s="224"/>
      <c r="AX190" s="225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6"/>
      <c r="B191" s="224" t="s">
        <v>350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5"/>
      <c r="AK191" s="267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5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6"/>
      <c r="B192" s="224" t="s">
        <v>351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5"/>
      <c r="AK192" s="267"/>
      <c r="AL192" s="224"/>
      <c r="AM192" s="224"/>
      <c r="AN192" s="224"/>
      <c r="AO192" s="224"/>
      <c r="AP192" s="224"/>
      <c r="AQ192" s="224"/>
      <c r="AR192" s="224"/>
      <c r="AS192" s="224"/>
      <c r="AT192" s="224"/>
      <c r="AU192" s="224"/>
      <c r="AV192" s="224"/>
      <c r="AW192" s="224"/>
      <c r="AX192" s="225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4" t="s">
        <v>352</v>
      </c>
      <c r="B193" s="275"/>
      <c r="C193" s="275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  <c r="AC193" s="275"/>
      <c r="AD193" s="275"/>
      <c r="AE193" s="275"/>
      <c r="AF193" s="275"/>
      <c r="AG193" s="275"/>
      <c r="AH193" s="275"/>
      <c r="AI193" s="275"/>
      <c r="AJ193" s="275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  <c r="AU193" s="275"/>
      <c r="AV193" s="275"/>
      <c r="AW193" s="275"/>
      <c r="AX193" s="275"/>
      <c r="AY193" s="275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5"/>
      <c r="BQ193" s="275"/>
      <c r="BR193" s="275"/>
      <c r="BS193" s="275"/>
      <c r="BT193" s="275"/>
      <c r="BU193" s="275"/>
      <c r="BV193" s="275"/>
      <c r="BW193" s="275"/>
      <c r="BX193" s="275"/>
      <c r="BY193" s="275"/>
      <c r="BZ193" s="275"/>
      <c r="CA193" s="275"/>
      <c r="CB193" s="275"/>
      <c r="CC193" s="275"/>
      <c r="CD193" s="275"/>
      <c r="CE193" s="275"/>
      <c r="CF193" s="275"/>
      <c r="CG193" s="275"/>
      <c r="CH193" s="275"/>
      <c r="CI193" s="275"/>
      <c r="CJ193" s="275"/>
      <c r="CK193" s="275"/>
      <c r="CL193" s="275"/>
      <c r="CM193" s="275"/>
      <c r="CN193" s="275"/>
      <c r="CO193" s="275"/>
      <c r="CP193" s="275"/>
      <c r="CQ193" s="275"/>
      <c r="CR193" s="275"/>
      <c r="CS193" s="275"/>
      <c r="CT193" s="275"/>
      <c r="CU193" s="275"/>
      <c r="CV193" s="275"/>
      <c r="CW193" s="275"/>
      <c r="CX193" s="275"/>
      <c r="CY193" s="275"/>
      <c r="CZ193" s="275"/>
      <c r="DA193" s="275"/>
      <c r="DB193" s="275"/>
      <c r="DC193" s="275"/>
      <c r="DD193" s="276"/>
    </row>
    <row r="194" spans="1:108" ht="51.75" customHeight="1">
      <c r="A194" s="266"/>
      <c r="B194" s="161" t="s">
        <v>353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2"/>
      <c r="AK194" s="50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2"/>
      <c r="AY194" s="278"/>
      <c r="AZ194" s="278"/>
      <c r="BA194" s="278"/>
      <c r="BB194" s="278"/>
      <c r="BC194" s="278"/>
      <c r="BD194" s="278"/>
      <c r="BE194" s="278"/>
      <c r="BF194" s="278"/>
      <c r="BG194" s="278"/>
      <c r="BH194" s="278"/>
      <c r="BI194" s="278"/>
      <c r="BJ194" s="273"/>
      <c r="BK194" s="273"/>
      <c r="BL194" s="273"/>
      <c r="BM194" s="273"/>
      <c r="BN194" s="273"/>
      <c r="BO194" s="273"/>
      <c r="BP194" s="273"/>
      <c r="BQ194" s="273"/>
      <c r="BR194" s="273"/>
      <c r="BS194" s="273"/>
      <c r="BT194" s="273"/>
      <c r="BU194" s="273"/>
      <c r="BV194" s="273"/>
      <c r="BW194" s="273"/>
      <c r="BX194" s="273"/>
      <c r="BY194" s="273"/>
      <c r="BZ194" s="273"/>
      <c r="CA194" s="273"/>
      <c r="CB194" s="273"/>
      <c r="CC194" s="273"/>
      <c r="CD194" s="273"/>
      <c r="CE194" s="273"/>
      <c r="CF194" s="273"/>
      <c r="CG194" s="273"/>
      <c r="CH194" s="273"/>
      <c r="CI194" s="273"/>
      <c r="CJ194" s="273"/>
      <c r="CK194" s="273"/>
      <c r="CL194" s="273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6"/>
      <c r="B195" s="224" t="s">
        <v>354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5"/>
      <c r="AK195" s="267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5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6"/>
      <c r="B196" s="224" t="s">
        <v>355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5"/>
      <c r="AK196" s="267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5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6"/>
      <c r="B197" s="224" t="s">
        <v>356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5"/>
      <c r="AK197" s="267"/>
      <c r="AL197" s="224"/>
      <c r="AM197" s="224"/>
      <c r="AN197" s="224"/>
      <c r="AO197" s="224"/>
      <c r="AP197" s="224"/>
      <c r="AQ197" s="224"/>
      <c r="AR197" s="224"/>
      <c r="AS197" s="224"/>
      <c r="AT197" s="224"/>
      <c r="AU197" s="224"/>
      <c r="AV197" s="224"/>
      <c r="AW197" s="224"/>
      <c r="AX197" s="225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6"/>
      <c r="B198" s="224" t="s">
        <v>357</v>
      </c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5"/>
      <c r="AK198" s="267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5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6"/>
      <c r="B199" s="224" t="s">
        <v>358</v>
      </c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  <c r="AI199" s="224"/>
      <c r="AJ199" s="225"/>
      <c r="AK199" s="267"/>
      <c r="AL199" s="224"/>
      <c r="AM199" s="224"/>
      <c r="AN199" s="224"/>
      <c r="AO199" s="224"/>
      <c r="AP199" s="224"/>
      <c r="AQ199" s="224"/>
      <c r="AR199" s="224"/>
      <c r="AS199" s="224"/>
      <c r="AT199" s="224"/>
      <c r="AU199" s="224"/>
      <c r="AV199" s="224"/>
      <c r="AW199" s="224"/>
      <c r="AX199" s="225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6"/>
      <c r="B200" s="224" t="s">
        <v>359</v>
      </c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224"/>
      <c r="AI200" s="224"/>
      <c r="AJ200" s="225"/>
      <c r="AK200" s="267"/>
      <c r="AL200" s="224"/>
      <c r="AM200" s="224"/>
      <c r="AN200" s="224"/>
      <c r="AO200" s="224"/>
      <c r="AP200" s="224"/>
      <c r="AQ200" s="224"/>
      <c r="AR200" s="224"/>
      <c r="AS200" s="224"/>
      <c r="AT200" s="224"/>
      <c r="AU200" s="224"/>
      <c r="AV200" s="224"/>
      <c r="AW200" s="224"/>
      <c r="AX200" s="225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6"/>
      <c r="B201" s="224" t="s">
        <v>360</v>
      </c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  <c r="AI201" s="224"/>
      <c r="AJ201" s="225"/>
      <c r="AK201" s="267"/>
      <c r="AL201" s="224"/>
      <c r="AM201" s="224"/>
      <c r="AN201" s="224"/>
      <c r="AO201" s="224"/>
      <c r="AP201" s="224"/>
      <c r="AQ201" s="224"/>
      <c r="AR201" s="224"/>
      <c r="AS201" s="224"/>
      <c r="AT201" s="224"/>
      <c r="AU201" s="224"/>
      <c r="AV201" s="224"/>
      <c r="AW201" s="224"/>
      <c r="AX201" s="225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6"/>
      <c r="B202" s="224" t="s">
        <v>361</v>
      </c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5"/>
      <c r="AK202" s="267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5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6"/>
      <c r="B203" s="224" t="s">
        <v>362</v>
      </c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  <c r="AI203" s="224"/>
      <c r="AJ203" s="225"/>
      <c r="AK203" s="267"/>
      <c r="AL203" s="224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5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6"/>
      <c r="B204" s="224" t="s">
        <v>363</v>
      </c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  <c r="AI204" s="224"/>
      <c r="AJ204" s="225"/>
      <c r="AK204" s="267"/>
      <c r="AL204" s="224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5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6"/>
      <c r="B205" s="224" t="s">
        <v>364</v>
      </c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  <c r="AI205" s="224"/>
      <c r="AJ205" s="225"/>
      <c r="AK205" s="267"/>
      <c r="AL205" s="224"/>
      <c r="AM205" s="224"/>
      <c r="AN205" s="224"/>
      <c r="AO205" s="224"/>
      <c r="AP205" s="224"/>
      <c r="AQ205" s="224"/>
      <c r="AR205" s="224"/>
      <c r="AS205" s="224"/>
      <c r="AT205" s="224"/>
      <c r="AU205" s="224"/>
      <c r="AV205" s="224"/>
      <c r="AW205" s="224"/>
      <c r="AX205" s="225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6"/>
      <c r="B206" s="224" t="s">
        <v>365</v>
      </c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5"/>
      <c r="AK206" s="267"/>
      <c r="AL206" s="224"/>
      <c r="AM206" s="224"/>
      <c r="AN206" s="224"/>
      <c r="AO206" s="224"/>
      <c r="AP206" s="224"/>
      <c r="AQ206" s="224"/>
      <c r="AR206" s="224"/>
      <c r="AS206" s="224"/>
      <c r="AT206" s="224"/>
      <c r="AU206" s="224"/>
      <c r="AV206" s="224"/>
      <c r="AW206" s="224"/>
      <c r="AX206" s="225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6"/>
      <c r="B207" s="224" t="s">
        <v>366</v>
      </c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5"/>
      <c r="AK207" s="267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5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6"/>
      <c r="B208" s="224" t="s">
        <v>367</v>
      </c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5"/>
      <c r="AK208" s="267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5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6"/>
      <c r="B209" s="224" t="s">
        <v>368</v>
      </c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225"/>
      <c r="AK209" s="267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5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4" t="s">
        <v>369</v>
      </c>
      <c r="B210" s="275"/>
      <c r="C210" s="275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275"/>
      <c r="Y210" s="275"/>
      <c r="Z210" s="275"/>
      <c r="AA210" s="275"/>
      <c r="AB210" s="275"/>
      <c r="AC210" s="275"/>
      <c r="AD210" s="275"/>
      <c r="AE210" s="275"/>
      <c r="AF210" s="275"/>
      <c r="AG210" s="275"/>
      <c r="AH210" s="275"/>
      <c r="AI210" s="275"/>
      <c r="AJ210" s="275"/>
      <c r="AK210" s="275"/>
      <c r="AL210" s="275"/>
      <c r="AM210" s="275"/>
      <c r="AN210" s="275"/>
      <c r="AO210" s="275"/>
      <c r="AP210" s="275"/>
      <c r="AQ210" s="275"/>
      <c r="AR210" s="275"/>
      <c r="AS210" s="275"/>
      <c r="AT210" s="275"/>
      <c r="AU210" s="275"/>
      <c r="AV210" s="275"/>
      <c r="AW210" s="275"/>
      <c r="AX210" s="275"/>
      <c r="AY210" s="275"/>
      <c r="AZ210" s="275"/>
      <c r="BA210" s="275"/>
      <c r="BB210" s="275"/>
      <c r="BC210" s="275"/>
      <c r="BD210" s="275"/>
      <c r="BE210" s="275"/>
      <c r="BF210" s="275"/>
      <c r="BG210" s="275"/>
      <c r="BH210" s="275"/>
      <c r="BI210" s="275"/>
      <c r="BJ210" s="275"/>
      <c r="BK210" s="275"/>
      <c r="BL210" s="275"/>
      <c r="BM210" s="275"/>
      <c r="BN210" s="275"/>
      <c r="BO210" s="275"/>
      <c r="BP210" s="275"/>
      <c r="BQ210" s="275"/>
      <c r="BR210" s="275"/>
      <c r="BS210" s="275"/>
      <c r="BT210" s="275"/>
      <c r="BU210" s="275"/>
      <c r="BV210" s="275"/>
      <c r="BW210" s="275"/>
      <c r="BX210" s="275"/>
      <c r="BY210" s="275"/>
      <c r="BZ210" s="275"/>
      <c r="CA210" s="275"/>
      <c r="CB210" s="275"/>
      <c r="CC210" s="275"/>
      <c r="CD210" s="275"/>
      <c r="CE210" s="275"/>
      <c r="CF210" s="275"/>
      <c r="CG210" s="275"/>
      <c r="CH210" s="275"/>
      <c r="CI210" s="275"/>
      <c r="CJ210" s="275"/>
      <c r="CK210" s="275"/>
      <c r="CL210" s="275"/>
      <c r="CM210" s="275"/>
      <c r="CN210" s="275"/>
      <c r="CO210" s="275"/>
      <c r="CP210" s="275"/>
      <c r="CQ210" s="275"/>
      <c r="CR210" s="275"/>
      <c r="CS210" s="275"/>
      <c r="CT210" s="275"/>
      <c r="CU210" s="275"/>
      <c r="CV210" s="275"/>
      <c r="CW210" s="275"/>
      <c r="CX210" s="275"/>
      <c r="CY210" s="275"/>
      <c r="CZ210" s="275"/>
      <c r="DA210" s="275"/>
      <c r="DB210" s="275"/>
      <c r="DC210" s="275"/>
      <c r="DD210" s="276"/>
    </row>
    <row r="211" spans="1:108" ht="15" customHeight="1">
      <c r="A211" s="266"/>
      <c r="B211" s="224" t="s">
        <v>370</v>
      </c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5"/>
      <c r="AK211" s="267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5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6"/>
      <c r="B212" s="224" t="s">
        <v>371</v>
      </c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5"/>
      <c r="AK212" s="267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5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6"/>
      <c r="B213" s="224" t="s">
        <v>372</v>
      </c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225"/>
      <c r="AK213" s="267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5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6"/>
      <c r="B214" s="224" t="s">
        <v>373</v>
      </c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225"/>
      <c r="AK214" s="267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5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6"/>
      <c r="B215" s="224" t="s">
        <v>374</v>
      </c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5"/>
      <c r="AK215" s="267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5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6"/>
      <c r="B216" s="224" t="s">
        <v>375</v>
      </c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224"/>
      <c r="AJ216" s="225"/>
      <c r="AK216" s="267"/>
      <c r="AL216" s="224"/>
      <c r="AM216" s="224"/>
      <c r="AN216" s="224"/>
      <c r="AO216" s="224"/>
      <c r="AP216" s="224"/>
      <c r="AQ216" s="224"/>
      <c r="AR216" s="224"/>
      <c r="AS216" s="224"/>
      <c r="AT216" s="224"/>
      <c r="AU216" s="224"/>
      <c r="AV216" s="224"/>
      <c r="AW216" s="224"/>
      <c r="AX216" s="225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4" t="s">
        <v>376</v>
      </c>
      <c r="B217" s="275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  <c r="T217" s="275"/>
      <c r="U217" s="275"/>
      <c r="V217" s="275"/>
      <c r="W217" s="275"/>
      <c r="X217" s="275"/>
      <c r="Y217" s="275"/>
      <c r="Z217" s="275"/>
      <c r="AA217" s="275"/>
      <c r="AB217" s="275"/>
      <c r="AC217" s="275"/>
      <c r="AD217" s="275"/>
      <c r="AE217" s="275"/>
      <c r="AF217" s="275"/>
      <c r="AG217" s="275"/>
      <c r="AH217" s="275"/>
      <c r="AI217" s="275"/>
      <c r="AJ217" s="275"/>
      <c r="AK217" s="275"/>
      <c r="AL217" s="275"/>
      <c r="AM217" s="275"/>
      <c r="AN217" s="275"/>
      <c r="AO217" s="275"/>
      <c r="AP217" s="275"/>
      <c r="AQ217" s="275"/>
      <c r="AR217" s="275"/>
      <c r="AS217" s="275"/>
      <c r="AT217" s="275"/>
      <c r="AU217" s="275"/>
      <c r="AV217" s="275"/>
      <c r="AW217" s="275"/>
      <c r="AX217" s="275"/>
      <c r="AY217" s="275"/>
      <c r="AZ217" s="275"/>
      <c r="BA217" s="275"/>
      <c r="BB217" s="275"/>
      <c r="BC217" s="275"/>
      <c r="BD217" s="275"/>
      <c r="BE217" s="275"/>
      <c r="BF217" s="275"/>
      <c r="BG217" s="275"/>
      <c r="BH217" s="275"/>
      <c r="BI217" s="275"/>
      <c r="BJ217" s="275"/>
      <c r="BK217" s="275"/>
      <c r="BL217" s="275"/>
      <c r="BM217" s="275"/>
      <c r="BN217" s="275"/>
      <c r="BO217" s="275"/>
      <c r="BP217" s="275"/>
      <c r="BQ217" s="275"/>
      <c r="BR217" s="275"/>
      <c r="BS217" s="275"/>
      <c r="BT217" s="275"/>
      <c r="BU217" s="275"/>
      <c r="BV217" s="275"/>
      <c r="BW217" s="275"/>
      <c r="BX217" s="275"/>
      <c r="BY217" s="275"/>
      <c r="BZ217" s="275"/>
      <c r="CA217" s="275"/>
      <c r="CB217" s="275"/>
      <c r="CC217" s="275"/>
      <c r="CD217" s="275"/>
      <c r="CE217" s="275"/>
      <c r="CF217" s="275"/>
      <c r="CG217" s="275"/>
      <c r="CH217" s="275"/>
      <c r="CI217" s="275"/>
      <c r="CJ217" s="275"/>
      <c r="CK217" s="275"/>
      <c r="CL217" s="275"/>
      <c r="CM217" s="275"/>
      <c r="CN217" s="275"/>
      <c r="CO217" s="275"/>
      <c r="CP217" s="275"/>
      <c r="CQ217" s="275"/>
      <c r="CR217" s="275"/>
      <c r="CS217" s="275"/>
      <c r="CT217" s="275"/>
      <c r="CU217" s="275"/>
      <c r="CV217" s="275"/>
      <c r="CW217" s="275"/>
      <c r="CX217" s="275"/>
      <c r="CY217" s="275"/>
      <c r="CZ217" s="275"/>
      <c r="DA217" s="275"/>
      <c r="DB217" s="275"/>
      <c r="DC217" s="275"/>
      <c r="DD217" s="276"/>
    </row>
    <row r="218" spans="1:108" ht="36.75" customHeight="1">
      <c r="A218" s="266"/>
      <c r="B218" s="224" t="s">
        <v>377</v>
      </c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  <c r="AI218" s="224"/>
      <c r="AJ218" s="225"/>
      <c r="AK218" s="267"/>
      <c r="AL218" s="224"/>
      <c r="AM218" s="224"/>
      <c r="AN218" s="224"/>
      <c r="AO218" s="224"/>
      <c r="AP218" s="224"/>
      <c r="AQ218" s="224"/>
      <c r="AR218" s="224"/>
      <c r="AS218" s="224"/>
      <c r="AT218" s="224"/>
      <c r="AU218" s="224"/>
      <c r="AV218" s="224"/>
      <c r="AW218" s="224"/>
      <c r="AX218" s="225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6"/>
      <c r="B219" s="224" t="s">
        <v>378</v>
      </c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5"/>
      <c r="AK219" s="267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224"/>
      <c r="AW219" s="224"/>
      <c r="AX219" s="225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6"/>
      <c r="B220" s="224" t="s">
        <v>379</v>
      </c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5"/>
      <c r="AK220" s="267"/>
      <c r="AL220" s="224"/>
      <c r="AM220" s="224"/>
      <c r="AN220" s="224"/>
      <c r="AO220" s="224"/>
      <c r="AP220" s="224"/>
      <c r="AQ220" s="224"/>
      <c r="AR220" s="224"/>
      <c r="AS220" s="224"/>
      <c r="AT220" s="224"/>
      <c r="AU220" s="224"/>
      <c r="AV220" s="224"/>
      <c r="AW220" s="224"/>
      <c r="AX220" s="225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6"/>
      <c r="B221" s="224" t="s">
        <v>380</v>
      </c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5"/>
      <c r="AK221" s="267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224"/>
      <c r="AW221" s="224"/>
      <c r="AX221" s="225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6"/>
      <c r="B222" s="224" t="s">
        <v>381</v>
      </c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5"/>
      <c r="AK222" s="267"/>
      <c r="AL222" s="224"/>
      <c r="AM222" s="224"/>
      <c r="AN222" s="224"/>
      <c r="AO222" s="224"/>
      <c r="AP222" s="224"/>
      <c r="AQ222" s="224"/>
      <c r="AR222" s="224"/>
      <c r="AS222" s="224"/>
      <c r="AT222" s="224"/>
      <c r="AU222" s="224"/>
      <c r="AV222" s="224"/>
      <c r="AW222" s="224"/>
      <c r="AX222" s="225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6"/>
      <c r="B223" s="224" t="s">
        <v>382</v>
      </c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225"/>
      <c r="AK223" s="267"/>
      <c r="AL223" s="224"/>
      <c r="AM223" s="224"/>
      <c r="AN223" s="224"/>
      <c r="AO223" s="224"/>
      <c r="AP223" s="224"/>
      <c r="AQ223" s="224"/>
      <c r="AR223" s="224"/>
      <c r="AS223" s="224"/>
      <c r="AT223" s="224"/>
      <c r="AU223" s="224"/>
      <c r="AV223" s="224"/>
      <c r="AW223" s="224"/>
      <c r="AX223" s="225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4" t="s">
        <v>383</v>
      </c>
      <c r="B224" s="275"/>
      <c r="C224" s="275"/>
      <c r="D224" s="275"/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275"/>
      <c r="AE224" s="275"/>
      <c r="AF224" s="275"/>
      <c r="AG224" s="275"/>
      <c r="AH224" s="275"/>
      <c r="AI224" s="275"/>
      <c r="AJ224" s="275"/>
      <c r="AK224" s="275"/>
      <c r="AL224" s="275"/>
      <c r="AM224" s="275"/>
      <c r="AN224" s="275"/>
      <c r="AO224" s="275"/>
      <c r="AP224" s="275"/>
      <c r="AQ224" s="275"/>
      <c r="AR224" s="275"/>
      <c r="AS224" s="275"/>
      <c r="AT224" s="275"/>
      <c r="AU224" s="275"/>
      <c r="AV224" s="275"/>
      <c r="AW224" s="275"/>
      <c r="AX224" s="275"/>
      <c r="AY224" s="275"/>
      <c r="AZ224" s="275"/>
      <c r="BA224" s="275"/>
      <c r="BB224" s="275"/>
      <c r="BC224" s="275"/>
      <c r="BD224" s="275"/>
      <c r="BE224" s="275"/>
      <c r="BF224" s="275"/>
      <c r="BG224" s="275"/>
      <c r="BH224" s="275"/>
      <c r="BI224" s="275"/>
      <c r="BJ224" s="275"/>
      <c r="BK224" s="275"/>
      <c r="BL224" s="275"/>
      <c r="BM224" s="275"/>
      <c r="BN224" s="275"/>
      <c r="BO224" s="275"/>
      <c r="BP224" s="275"/>
      <c r="BQ224" s="275"/>
      <c r="BR224" s="275"/>
      <c r="BS224" s="275"/>
      <c r="BT224" s="275"/>
      <c r="BU224" s="275"/>
      <c r="BV224" s="275"/>
      <c r="BW224" s="275"/>
      <c r="BX224" s="275"/>
      <c r="BY224" s="275"/>
      <c r="BZ224" s="275"/>
      <c r="CA224" s="275"/>
      <c r="CB224" s="275"/>
      <c r="CC224" s="275"/>
      <c r="CD224" s="275"/>
      <c r="CE224" s="275"/>
      <c r="CF224" s="275"/>
      <c r="CG224" s="275"/>
      <c r="CH224" s="275"/>
      <c r="CI224" s="275"/>
      <c r="CJ224" s="275"/>
      <c r="CK224" s="275"/>
      <c r="CL224" s="275"/>
      <c r="CM224" s="275"/>
      <c r="CN224" s="275"/>
      <c r="CO224" s="275"/>
      <c r="CP224" s="275"/>
      <c r="CQ224" s="275"/>
      <c r="CR224" s="275"/>
      <c r="CS224" s="275"/>
      <c r="CT224" s="275"/>
      <c r="CU224" s="275"/>
      <c r="CV224" s="275"/>
      <c r="CW224" s="275"/>
      <c r="CX224" s="275"/>
      <c r="CY224" s="275"/>
      <c r="CZ224" s="275"/>
      <c r="DA224" s="275"/>
      <c r="DB224" s="275"/>
      <c r="DC224" s="275"/>
      <c r="DD224" s="276"/>
    </row>
    <row r="225" spans="1:108" ht="15" customHeight="1">
      <c r="A225" s="266"/>
      <c r="B225" s="224" t="s">
        <v>384</v>
      </c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I225" s="224"/>
      <c r="AJ225" s="225"/>
      <c r="AK225" s="267"/>
      <c r="AL225" s="224"/>
      <c r="AM225" s="224"/>
      <c r="AN225" s="224"/>
      <c r="AO225" s="224"/>
      <c r="AP225" s="224"/>
      <c r="AQ225" s="224"/>
      <c r="AR225" s="224"/>
      <c r="AS225" s="224"/>
      <c r="AT225" s="224"/>
      <c r="AU225" s="224"/>
      <c r="AV225" s="224"/>
      <c r="AW225" s="224"/>
      <c r="AX225" s="225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6"/>
      <c r="B226" s="224" t="s">
        <v>385</v>
      </c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4"/>
      <c r="AI226" s="224"/>
      <c r="AJ226" s="225"/>
      <c r="AK226" s="267"/>
      <c r="AL226" s="224"/>
      <c r="AM226" s="224"/>
      <c r="AN226" s="224"/>
      <c r="AO226" s="224"/>
      <c r="AP226" s="224"/>
      <c r="AQ226" s="224"/>
      <c r="AR226" s="224"/>
      <c r="AS226" s="224"/>
      <c r="AT226" s="224"/>
      <c r="AU226" s="224"/>
      <c r="AV226" s="224"/>
      <c r="AW226" s="224"/>
      <c r="AX226" s="225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6"/>
      <c r="B227" s="224" t="s">
        <v>386</v>
      </c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  <c r="AI227" s="224"/>
      <c r="AJ227" s="225"/>
      <c r="AK227" s="267"/>
      <c r="AL227" s="224"/>
      <c r="AM227" s="224"/>
      <c r="AN227" s="224"/>
      <c r="AO227" s="224"/>
      <c r="AP227" s="224"/>
      <c r="AQ227" s="224"/>
      <c r="AR227" s="224"/>
      <c r="AS227" s="224"/>
      <c r="AT227" s="224"/>
      <c r="AU227" s="224"/>
      <c r="AV227" s="224"/>
      <c r="AW227" s="224"/>
      <c r="AX227" s="225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6"/>
      <c r="B228" s="224" t="s">
        <v>387</v>
      </c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5"/>
      <c r="AK228" s="267"/>
      <c r="AL228" s="224"/>
      <c r="AM228" s="224"/>
      <c r="AN228" s="224"/>
      <c r="AO228" s="224"/>
      <c r="AP228" s="224"/>
      <c r="AQ228" s="224"/>
      <c r="AR228" s="224"/>
      <c r="AS228" s="224"/>
      <c r="AT228" s="224"/>
      <c r="AU228" s="224"/>
      <c r="AV228" s="224"/>
      <c r="AW228" s="224"/>
      <c r="AX228" s="225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4" t="s">
        <v>388</v>
      </c>
      <c r="B229" s="275"/>
      <c r="C229" s="275"/>
      <c r="D229" s="275"/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275"/>
      <c r="AH229" s="275"/>
      <c r="AI229" s="275"/>
      <c r="AJ229" s="275"/>
      <c r="AK229" s="275"/>
      <c r="AL229" s="275"/>
      <c r="AM229" s="275"/>
      <c r="AN229" s="275"/>
      <c r="AO229" s="275"/>
      <c r="AP229" s="275"/>
      <c r="AQ229" s="275"/>
      <c r="AR229" s="275"/>
      <c r="AS229" s="275"/>
      <c r="AT229" s="275"/>
      <c r="AU229" s="275"/>
      <c r="AV229" s="275"/>
      <c r="AW229" s="275"/>
      <c r="AX229" s="275"/>
      <c r="AY229" s="275"/>
      <c r="AZ229" s="275"/>
      <c r="BA229" s="275"/>
      <c r="BB229" s="275"/>
      <c r="BC229" s="275"/>
      <c r="BD229" s="275"/>
      <c r="BE229" s="275"/>
      <c r="BF229" s="275"/>
      <c r="BG229" s="275"/>
      <c r="BH229" s="275"/>
      <c r="BI229" s="275"/>
      <c r="BJ229" s="275"/>
      <c r="BK229" s="275"/>
      <c r="BL229" s="275"/>
      <c r="BM229" s="275"/>
      <c r="BN229" s="275"/>
      <c r="BO229" s="275"/>
      <c r="BP229" s="275"/>
      <c r="BQ229" s="275"/>
      <c r="BR229" s="275"/>
      <c r="BS229" s="275"/>
      <c r="BT229" s="275"/>
      <c r="BU229" s="275"/>
      <c r="BV229" s="275"/>
      <c r="BW229" s="275"/>
      <c r="BX229" s="275"/>
      <c r="BY229" s="275"/>
      <c r="BZ229" s="275"/>
      <c r="CA229" s="275"/>
      <c r="CB229" s="275"/>
      <c r="CC229" s="275"/>
      <c r="CD229" s="275"/>
      <c r="CE229" s="275"/>
      <c r="CF229" s="275"/>
      <c r="CG229" s="275"/>
      <c r="CH229" s="275"/>
      <c r="CI229" s="275"/>
      <c r="CJ229" s="275"/>
      <c r="CK229" s="275"/>
      <c r="CL229" s="275"/>
      <c r="CM229" s="275"/>
      <c r="CN229" s="275"/>
      <c r="CO229" s="275"/>
      <c r="CP229" s="275"/>
      <c r="CQ229" s="275"/>
      <c r="CR229" s="275"/>
      <c r="CS229" s="275"/>
      <c r="CT229" s="275"/>
      <c r="CU229" s="275"/>
      <c r="CV229" s="275"/>
      <c r="CW229" s="275"/>
      <c r="CX229" s="275"/>
      <c r="CY229" s="275"/>
      <c r="CZ229" s="275"/>
      <c r="DA229" s="275"/>
      <c r="DB229" s="275"/>
      <c r="DC229" s="275"/>
      <c r="DD229" s="276"/>
    </row>
    <row r="230" spans="1:108" ht="15" customHeight="1">
      <c r="A230" s="266"/>
      <c r="B230" s="224" t="s">
        <v>389</v>
      </c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5"/>
      <c r="AK230" s="267"/>
      <c r="AL230" s="224"/>
      <c r="AM230" s="224"/>
      <c r="AN230" s="224"/>
      <c r="AO230" s="224"/>
      <c r="AP230" s="224"/>
      <c r="AQ230" s="224"/>
      <c r="AR230" s="224"/>
      <c r="AS230" s="224"/>
      <c r="AT230" s="224"/>
      <c r="AU230" s="224"/>
      <c r="AV230" s="224"/>
      <c r="AW230" s="224"/>
      <c r="AX230" s="225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6"/>
      <c r="B231" s="224" t="s">
        <v>390</v>
      </c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  <c r="AI231" s="224"/>
      <c r="AJ231" s="225"/>
      <c r="AK231" s="267"/>
      <c r="AL231" s="224"/>
      <c r="AM231" s="224"/>
      <c r="AN231" s="224"/>
      <c r="AO231" s="224"/>
      <c r="AP231" s="224"/>
      <c r="AQ231" s="224"/>
      <c r="AR231" s="224"/>
      <c r="AS231" s="224"/>
      <c r="AT231" s="224"/>
      <c r="AU231" s="224"/>
      <c r="AV231" s="224"/>
      <c r="AW231" s="224"/>
      <c r="AX231" s="225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6"/>
      <c r="B232" s="224" t="s">
        <v>391</v>
      </c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  <c r="AI232" s="224"/>
      <c r="AJ232" s="225"/>
      <c r="AK232" s="267"/>
      <c r="AL232" s="224"/>
      <c r="AM232" s="224"/>
      <c r="AN232" s="224"/>
      <c r="AO232" s="224"/>
      <c r="AP232" s="224"/>
      <c r="AQ232" s="224"/>
      <c r="AR232" s="224"/>
      <c r="AS232" s="224"/>
      <c r="AT232" s="224"/>
      <c r="AU232" s="224"/>
      <c r="AV232" s="224"/>
      <c r="AW232" s="224"/>
      <c r="AX232" s="225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6"/>
      <c r="B233" s="224" t="s">
        <v>392</v>
      </c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  <c r="AI233" s="224"/>
      <c r="AJ233" s="225"/>
      <c r="AK233" s="267"/>
      <c r="AL233" s="224"/>
      <c r="AM233" s="224"/>
      <c r="AN233" s="224"/>
      <c r="AO233" s="224"/>
      <c r="AP233" s="224"/>
      <c r="AQ233" s="224"/>
      <c r="AR233" s="224"/>
      <c r="AS233" s="224"/>
      <c r="AT233" s="224"/>
      <c r="AU233" s="224"/>
      <c r="AV233" s="224"/>
      <c r="AW233" s="224"/>
      <c r="AX233" s="225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6"/>
      <c r="B234" s="224" t="s">
        <v>393</v>
      </c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  <c r="AA234" s="224"/>
      <c r="AB234" s="224"/>
      <c r="AC234" s="224"/>
      <c r="AD234" s="224"/>
      <c r="AE234" s="224"/>
      <c r="AF234" s="224"/>
      <c r="AG234" s="224"/>
      <c r="AH234" s="224"/>
      <c r="AI234" s="224"/>
      <c r="AJ234" s="225"/>
      <c r="AK234" s="267"/>
      <c r="AL234" s="224"/>
      <c r="AM234" s="224"/>
      <c r="AN234" s="224"/>
      <c r="AO234" s="224"/>
      <c r="AP234" s="224"/>
      <c r="AQ234" s="224"/>
      <c r="AR234" s="224"/>
      <c r="AS234" s="224"/>
      <c r="AT234" s="224"/>
      <c r="AU234" s="224"/>
      <c r="AV234" s="224"/>
      <c r="AW234" s="224"/>
      <c r="AX234" s="225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6"/>
      <c r="B235" s="224" t="s">
        <v>394</v>
      </c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  <c r="AI235" s="224"/>
      <c r="AJ235" s="225"/>
      <c r="AK235" s="267"/>
      <c r="AL235" s="224"/>
      <c r="AM235" s="224"/>
      <c r="AN235" s="224"/>
      <c r="AO235" s="224"/>
      <c r="AP235" s="224"/>
      <c r="AQ235" s="224"/>
      <c r="AR235" s="224"/>
      <c r="AS235" s="224"/>
      <c r="AT235" s="224"/>
      <c r="AU235" s="224"/>
      <c r="AV235" s="224"/>
      <c r="AW235" s="224"/>
      <c r="AX235" s="225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6"/>
      <c r="B236" s="224" t="s">
        <v>395</v>
      </c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  <c r="AI236" s="224"/>
      <c r="AJ236" s="225"/>
      <c r="AK236" s="267"/>
      <c r="AL236" s="224"/>
      <c r="AM236" s="224"/>
      <c r="AN236" s="224"/>
      <c r="AO236" s="224"/>
      <c r="AP236" s="224"/>
      <c r="AQ236" s="224"/>
      <c r="AR236" s="224"/>
      <c r="AS236" s="224"/>
      <c r="AT236" s="224"/>
      <c r="AU236" s="224"/>
      <c r="AV236" s="224"/>
      <c r="AW236" s="224"/>
      <c r="AX236" s="225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6"/>
      <c r="B237" s="224" t="s">
        <v>396</v>
      </c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  <c r="AI237" s="224"/>
      <c r="AJ237" s="225"/>
      <c r="AK237" s="267"/>
      <c r="AL237" s="224"/>
      <c r="AM237" s="224"/>
      <c r="AN237" s="224"/>
      <c r="AO237" s="224"/>
      <c r="AP237" s="224"/>
      <c r="AQ237" s="224"/>
      <c r="AR237" s="224"/>
      <c r="AS237" s="224"/>
      <c r="AT237" s="224"/>
      <c r="AU237" s="224"/>
      <c r="AV237" s="224"/>
      <c r="AW237" s="224"/>
      <c r="AX237" s="225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4" t="s">
        <v>397</v>
      </c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  <c r="X238" s="275"/>
      <c r="Y238" s="275"/>
      <c r="Z238" s="275"/>
      <c r="AA238" s="275"/>
      <c r="AB238" s="275"/>
      <c r="AC238" s="275"/>
      <c r="AD238" s="275"/>
      <c r="AE238" s="275"/>
      <c r="AF238" s="275"/>
      <c r="AG238" s="275"/>
      <c r="AH238" s="275"/>
      <c r="AI238" s="275"/>
      <c r="AJ238" s="275"/>
      <c r="AK238" s="275"/>
      <c r="AL238" s="275"/>
      <c r="AM238" s="275"/>
      <c r="AN238" s="275"/>
      <c r="AO238" s="275"/>
      <c r="AP238" s="275"/>
      <c r="AQ238" s="275"/>
      <c r="AR238" s="275"/>
      <c r="AS238" s="275"/>
      <c r="AT238" s="275"/>
      <c r="AU238" s="275"/>
      <c r="AV238" s="275"/>
      <c r="AW238" s="275"/>
      <c r="AX238" s="275"/>
      <c r="AY238" s="275"/>
      <c r="AZ238" s="275"/>
      <c r="BA238" s="275"/>
      <c r="BB238" s="275"/>
      <c r="BC238" s="275"/>
      <c r="BD238" s="275"/>
      <c r="BE238" s="275"/>
      <c r="BF238" s="275"/>
      <c r="BG238" s="275"/>
      <c r="BH238" s="275"/>
      <c r="BI238" s="275"/>
      <c r="BJ238" s="275"/>
      <c r="BK238" s="275"/>
      <c r="BL238" s="275"/>
      <c r="BM238" s="275"/>
      <c r="BN238" s="275"/>
      <c r="BO238" s="275"/>
      <c r="BP238" s="275"/>
      <c r="BQ238" s="275"/>
      <c r="BR238" s="275"/>
      <c r="BS238" s="275"/>
      <c r="BT238" s="275"/>
      <c r="BU238" s="275"/>
      <c r="BV238" s="275"/>
      <c r="BW238" s="275"/>
      <c r="BX238" s="275"/>
      <c r="BY238" s="275"/>
      <c r="BZ238" s="275"/>
      <c r="CA238" s="275"/>
      <c r="CB238" s="275"/>
      <c r="CC238" s="275"/>
      <c r="CD238" s="275"/>
      <c r="CE238" s="275"/>
      <c r="CF238" s="275"/>
      <c r="CG238" s="275"/>
      <c r="CH238" s="275"/>
      <c r="CI238" s="275"/>
      <c r="CJ238" s="275"/>
      <c r="CK238" s="275"/>
      <c r="CL238" s="275"/>
      <c r="CM238" s="275"/>
      <c r="CN238" s="275"/>
      <c r="CO238" s="275"/>
      <c r="CP238" s="275"/>
      <c r="CQ238" s="275"/>
      <c r="CR238" s="275"/>
      <c r="CS238" s="275"/>
      <c r="CT238" s="275"/>
      <c r="CU238" s="275"/>
      <c r="CV238" s="275"/>
      <c r="CW238" s="275"/>
      <c r="CX238" s="275"/>
      <c r="CY238" s="275"/>
      <c r="CZ238" s="275"/>
      <c r="DA238" s="275"/>
      <c r="DB238" s="275"/>
      <c r="DC238" s="275"/>
      <c r="DD238" s="276"/>
    </row>
    <row r="239" spans="1:108" ht="15" customHeight="1">
      <c r="A239" s="266"/>
      <c r="B239" s="224" t="s">
        <v>398</v>
      </c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  <c r="AI239" s="224"/>
      <c r="AJ239" s="225"/>
      <c r="AK239" s="267"/>
      <c r="AL239" s="224"/>
      <c r="AM239" s="224"/>
      <c r="AN239" s="224"/>
      <c r="AO239" s="224"/>
      <c r="AP239" s="224"/>
      <c r="AQ239" s="224"/>
      <c r="AR239" s="224"/>
      <c r="AS239" s="224"/>
      <c r="AT239" s="224"/>
      <c r="AU239" s="224"/>
      <c r="AV239" s="224"/>
      <c r="AW239" s="224"/>
      <c r="AX239" s="225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6"/>
      <c r="B240" s="224" t="s">
        <v>399</v>
      </c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  <c r="AI240" s="224"/>
      <c r="AJ240" s="225"/>
      <c r="AK240" s="267"/>
      <c r="AL240" s="224"/>
      <c r="AM240" s="224"/>
      <c r="AN240" s="224"/>
      <c r="AO240" s="224"/>
      <c r="AP240" s="224"/>
      <c r="AQ240" s="224"/>
      <c r="AR240" s="224"/>
      <c r="AS240" s="224"/>
      <c r="AT240" s="224"/>
      <c r="AU240" s="224"/>
      <c r="AV240" s="224"/>
      <c r="AW240" s="224"/>
      <c r="AX240" s="225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6"/>
      <c r="B241" s="224" t="s">
        <v>400</v>
      </c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4"/>
      <c r="AI241" s="224"/>
      <c r="AJ241" s="225"/>
      <c r="AK241" s="267"/>
      <c r="AL241" s="224"/>
      <c r="AM241" s="224"/>
      <c r="AN241" s="224"/>
      <c r="AO241" s="224"/>
      <c r="AP241" s="224"/>
      <c r="AQ241" s="224"/>
      <c r="AR241" s="224"/>
      <c r="AS241" s="224"/>
      <c r="AT241" s="224"/>
      <c r="AU241" s="224"/>
      <c r="AV241" s="224"/>
      <c r="AW241" s="224"/>
      <c r="AX241" s="225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6"/>
      <c r="B242" s="224" t="s">
        <v>401</v>
      </c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  <c r="AI242" s="224"/>
      <c r="AJ242" s="225"/>
      <c r="AK242" s="267"/>
      <c r="AL242" s="224"/>
      <c r="AM242" s="224"/>
      <c r="AN242" s="224"/>
      <c r="AO242" s="224"/>
      <c r="AP242" s="224"/>
      <c r="AQ242" s="224"/>
      <c r="AR242" s="224"/>
      <c r="AS242" s="224"/>
      <c r="AT242" s="224"/>
      <c r="AU242" s="224"/>
      <c r="AV242" s="224"/>
      <c r="AW242" s="224"/>
      <c r="AX242" s="225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6"/>
      <c r="B243" s="224" t="s">
        <v>402</v>
      </c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  <c r="AI243" s="224"/>
      <c r="AJ243" s="225"/>
      <c r="AK243" s="267"/>
      <c r="AL243" s="224"/>
      <c r="AM243" s="224"/>
      <c r="AN243" s="224"/>
      <c r="AO243" s="224"/>
      <c r="AP243" s="224"/>
      <c r="AQ243" s="224"/>
      <c r="AR243" s="224"/>
      <c r="AS243" s="224"/>
      <c r="AT243" s="224"/>
      <c r="AU243" s="224"/>
      <c r="AV243" s="224"/>
      <c r="AW243" s="224"/>
      <c r="AX243" s="225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4" t="s">
        <v>403</v>
      </c>
      <c r="B244" s="275"/>
      <c r="C244" s="275"/>
      <c r="D244" s="275"/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75"/>
      <c r="AC244" s="275"/>
      <c r="AD244" s="275"/>
      <c r="AE244" s="275"/>
      <c r="AF244" s="275"/>
      <c r="AG244" s="275"/>
      <c r="AH244" s="275"/>
      <c r="AI244" s="275"/>
      <c r="AJ244" s="275"/>
      <c r="AK244" s="275"/>
      <c r="AL244" s="275"/>
      <c r="AM244" s="275"/>
      <c r="AN244" s="275"/>
      <c r="AO244" s="275"/>
      <c r="AP244" s="275"/>
      <c r="AQ244" s="275"/>
      <c r="AR244" s="275"/>
      <c r="AS244" s="275"/>
      <c r="AT244" s="275"/>
      <c r="AU244" s="275"/>
      <c r="AV244" s="275"/>
      <c r="AW244" s="275"/>
      <c r="AX244" s="275"/>
      <c r="AY244" s="275"/>
      <c r="AZ244" s="275"/>
      <c r="BA244" s="275"/>
      <c r="BB244" s="275"/>
      <c r="BC244" s="275"/>
      <c r="BD244" s="275"/>
      <c r="BE244" s="275"/>
      <c r="BF244" s="275"/>
      <c r="BG244" s="275"/>
      <c r="BH244" s="275"/>
      <c r="BI244" s="275"/>
      <c r="BJ244" s="275"/>
      <c r="BK244" s="275"/>
      <c r="BL244" s="275"/>
      <c r="BM244" s="275"/>
      <c r="BN244" s="275"/>
      <c r="BO244" s="275"/>
      <c r="BP244" s="275"/>
      <c r="BQ244" s="275"/>
      <c r="BR244" s="275"/>
      <c r="BS244" s="275"/>
      <c r="BT244" s="275"/>
      <c r="BU244" s="275"/>
      <c r="BV244" s="275"/>
      <c r="BW244" s="275"/>
      <c r="BX244" s="275"/>
      <c r="BY244" s="275"/>
      <c r="BZ244" s="275"/>
      <c r="CA244" s="275"/>
      <c r="CB244" s="275"/>
      <c r="CC244" s="275"/>
      <c r="CD244" s="275"/>
      <c r="CE244" s="275"/>
      <c r="CF244" s="275"/>
      <c r="CG244" s="275"/>
      <c r="CH244" s="275"/>
      <c r="CI244" s="275"/>
      <c r="CJ244" s="275"/>
      <c r="CK244" s="275"/>
      <c r="CL244" s="275"/>
      <c r="CM244" s="275"/>
      <c r="CN244" s="275"/>
      <c r="CO244" s="275"/>
      <c r="CP244" s="275"/>
      <c r="CQ244" s="275"/>
      <c r="CR244" s="275"/>
      <c r="CS244" s="275"/>
      <c r="CT244" s="275"/>
      <c r="CU244" s="275"/>
      <c r="CV244" s="275"/>
      <c r="CW244" s="275"/>
      <c r="CX244" s="275"/>
      <c r="CY244" s="275"/>
      <c r="CZ244" s="275"/>
      <c r="DA244" s="275"/>
      <c r="DB244" s="275"/>
      <c r="DC244" s="275"/>
      <c r="DD244" s="276"/>
    </row>
    <row r="245" spans="1:108" ht="15" customHeight="1">
      <c r="A245" s="266"/>
      <c r="B245" s="224" t="s">
        <v>404</v>
      </c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4"/>
      <c r="AI245" s="224"/>
      <c r="AJ245" s="225"/>
      <c r="AK245" s="267"/>
      <c r="AL245" s="224"/>
      <c r="AM245" s="224"/>
      <c r="AN245" s="224"/>
      <c r="AO245" s="224"/>
      <c r="AP245" s="224"/>
      <c r="AQ245" s="224"/>
      <c r="AR245" s="224"/>
      <c r="AS245" s="224"/>
      <c r="AT245" s="224"/>
      <c r="AU245" s="224"/>
      <c r="AV245" s="224"/>
      <c r="AW245" s="224"/>
      <c r="AX245" s="225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6"/>
      <c r="B246" s="224" t="s">
        <v>405</v>
      </c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  <c r="AI246" s="224"/>
      <c r="AJ246" s="225"/>
      <c r="AK246" s="267"/>
      <c r="AL246" s="224"/>
      <c r="AM246" s="224"/>
      <c r="AN246" s="224"/>
      <c r="AO246" s="224"/>
      <c r="AP246" s="224"/>
      <c r="AQ246" s="224"/>
      <c r="AR246" s="224"/>
      <c r="AS246" s="224"/>
      <c r="AT246" s="224"/>
      <c r="AU246" s="224"/>
      <c r="AV246" s="224"/>
      <c r="AW246" s="224"/>
      <c r="AX246" s="225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6"/>
      <c r="B247" s="224" t="s">
        <v>406</v>
      </c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  <c r="AI247" s="224"/>
      <c r="AJ247" s="225"/>
      <c r="AK247" s="267"/>
      <c r="AL247" s="224"/>
      <c r="AM247" s="224"/>
      <c r="AN247" s="224"/>
      <c r="AO247" s="224"/>
      <c r="AP247" s="224"/>
      <c r="AQ247" s="224"/>
      <c r="AR247" s="224"/>
      <c r="AS247" s="224"/>
      <c r="AT247" s="224"/>
      <c r="AU247" s="224"/>
      <c r="AV247" s="224"/>
      <c r="AW247" s="224"/>
      <c r="AX247" s="225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4" t="s">
        <v>407</v>
      </c>
      <c r="B248" s="275"/>
      <c r="C248" s="275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  <c r="X248" s="275"/>
      <c r="Y248" s="275"/>
      <c r="Z248" s="275"/>
      <c r="AA248" s="275"/>
      <c r="AB248" s="275"/>
      <c r="AC248" s="275"/>
      <c r="AD248" s="275"/>
      <c r="AE248" s="275"/>
      <c r="AF248" s="275"/>
      <c r="AG248" s="275"/>
      <c r="AH248" s="275"/>
      <c r="AI248" s="275"/>
      <c r="AJ248" s="275"/>
      <c r="AK248" s="275"/>
      <c r="AL248" s="275"/>
      <c r="AM248" s="275"/>
      <c r="AN248" s="275"/>
      <c r="AO248" s="275"/>
      <c r="AP248" s="275"/>
      <c r="AQ248" s="275"/>
      <c r="AR248" s="275"/>
      <c r="AS248" s="275"/>
      <c r="AT248" s="275"/>
      <c r="AU248" s="275"/>
      <c r="AV248" s="275"/>
      <c r="AW248" s="275"/>
      <c r="AX248" s="275"/>
      <c r="AY248" s="275"/>
      <c r="AZ248" s="275"/>
      <c r="BA248" s="275"/>
      <c r="BB248" s="275"/>
      <c r="BC248" s="275"/>
      <c r="BD248" s="275"/>
      <c r="BE248" s="275"/>
      <c r="BF248" s="275"/>
      <c r="BG248" s="275"/>
      <c r="BH248" s="275"/>
      <c r="BI248" s="275"/>
      <c r="BJ248" s="275"/>
      <c r="BK248" s="275"/>
      <c r="BL248" s="275"/>
      <c r="BM248" s="275"/>
      <c r="BN248" s="275"/>
      <c r="BO248" s="275"/>
      <c r="BP248" s="275"/>
      <c r="BQ248" s="275"/>
      <c r="BR248" s="275"/>
      <c r="BS248" s="275"/>
      <c r="BT248" s="275"/>
      <c r="BU248" s="275"/>
      <c r="BV248" s="275"/>
      <c r="BW248" s="275"/>
      <c r="BX248" s="275"/>
      <c r="BY248" s="275"/>
      <c r="BZ248" s="275"/>
      <c r="CA248" s="275"/>
      <c r="CB248" s="275"/>
      <c r="CC248" s="275"/>
      <c r="CD248" s="275"/>
      <c r="CE248" s="275"/>
      <c r="CF248" s="275"/>
      <c r="CG248" s="275"/>
      <c r="CH248" s="275"/>
      <c r="CI248" s="275"/>
      <c r="CJ248" s="275"/>
      <c r="CK248" s="275"/>
      <c r="CL248" s="275"/>
      <c r="CM248" s="275"/>
      <c r="CN248" s="275"/>
      <c r="CO248" s="275"/>
      <c r="CP248" s="275"/>
      <c r="CQ248" s="275"/>
      <c r="CR248" s="275"/>
      <c r="CS248" s="275"/>
      <c r="CT248" s="275"/>
      <c r="CU248" s="275"/>
      <c r="CV248" s="275"/>
      <c r="CW248" s="275"/>
      <c r="CX248" s="275"/>
      <c r="CY248" s="275"/>
      <c r="CZ248" s="275"/>
      <c r="DA248" s="275"/>
      <c r="DB248" s="275"/>
      <c r="DC248" s="275"/>
      <c r="DD248" s="276"/>
    </row>
    <row r="249" spans="1:108" ht="15" customHeight="1">
      <c r="A249" s="266"/>
      <c r="B249" s="224" t="s">
        <v>408</v>
      </c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  <c r="AA249" s="224"/>
      <c r="AB249" s="224"/>
      <c r="AC249" s="224"/>
      <c r="AD249" s="224"/>
      <c r="AE249" s="224"/>
      <c r="AF249" s="224"/>
      <c r="AG249" s="224"/>
      <c r="AH249" s="224"/>
      <c r="AI249" s="224"/>
      <c r="AJ249" s="225"/>
      <c r="AK249" s="267"/>
      <c r="AL249" s="224"/>
      <c r="AM249" s="224"/>
      <c r="AN249" s="224"/>
      <c r="AO249" s="224"/>
      <c r="AP249" s="224"/>
      <c r="AQ249" s="224"/>
      <c r="AR249" s="224"/>
      <c r="AS249" s="224"/>
      <c r="AT249" s="224"/>
      <c r="AU249" s="224"/>
      <c r="AV249" s="224"/>
      <c r="AW249" s="224"/>
      <c r="AX249" s="225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6"/>
      <c r="B250" s="224" t="s">
        <v>409</v>
      </c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4"/>
      <c r="AI250" s="224"/>
      <c r="AJ250" s="225"/>
      <c r="AK250" s="267"/>
      <c r="AL250" s="224"/>
      <c r="AM250" s="224"/>
      <c r="AN250" s="224"/>
      <c r="AO250" s="224"/>
      <c r="AP250" s="224"/>
      <c r="AQ250" s="224"/>
      <c r="AR250" s="224"/>
      <c r="AS250" s="224"/>
      <c r="AT250" s="224"/>
      <c r="AU250" s="224"/>
      <c r="AV250" s="224"/>
      <c r="AW250" s="224"/>
      <c r="AX250" s="225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6"/>
      <c r="B251" s="224" t="s">
        <v>410</v>
      </c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  <c r="AC251" s="224"/>
      <c r="AD251" s="224"/>
      <c r="AE251" s="224"/>
      <c r="AF251" s="224"/>
      <c r="AG251" s="224"/>
      <c r="AH251" s="224"/>
      <c r="AI251" s="224"/>
      <c r="AJ251" s="225"/>
      <c r="AK251" s="267"/>
      <c r="AL251" s="224"/>
      <c r="AM251" s="224"/>
      <c r="AN251" s="224"/>
      <c r="AO251" s="224"/>
      <c r="AP251" s="224"/>
      <c r="AQ251" s="224"/>
      <c r="AR251" s="224"/>
      <c r="AS251" s="224"/>
      <c r="AT251" s="224"/>
      <c r="AU251" s="224"/>
      <c r="AV251" s="224"/>
      <c r="AW251" s="224"/>
      <c r="AX251" s="225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6"/>
      <c r="B252" s="224" t="s">
        <v>411</v>
      </c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4"/>
      <c r="AI252" s="224"/>
      <c r="AJ252" s="225"/>
      <c r="AK252" s="267"/>
      <c r="AL252" s="224"/>
      <c r="AM252" s="224"/>
      <c r="AN252" s="224"/>
      <c r="AO252" s="224"/>
      <c r="AP252" s="224"/>
      <c r="AQ252" s="224"/>
      <c r="AR252" s="224"/>
      <c r="AS252" s="224"/>
      <c r="AT252" s="224"/>
      <c r="AU252" s="224"/>
      <c r="AV252" s="224"/>
      <c r="AW252" s="224"/>
      <c r="AX252" s="225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6"/>
      <c r="B253" s="224" t="s">
        <v>412</v>
      </c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  <c r="AI253" s="224"/>
      <c r="AJ253" s="225"/>
      <c r="AK253" s="267"/>
      <c r="AL253" s="224"/>
      <c r="AM253" s="224"/>
      <c r="AN253" s="224"/>
      <c r="AO253" s="224"/>
      <c r="AP253" s="224"/>
      <c r="AQ253" s="224"/>
      <c r="AR253" s="224"/>
      <c r="AS253" s="224"/>
      <c r="AT253" s="224"/>
      <c r="AU253" s="224"/>
      <c r="AV253" s="224"/>
      <c r="AW253" s="224"/>
      <c r="AX253" s="225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6"/>
      <c r="B254" s="224" t="s">
        <v>413</v>
      </c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  <c r="AI254" s="224"/>
      <c r="AJ254" s="225"/>
      <c r="AK254" s="267"/>
      <c r="AL254" s="224"/>
      <c r="AM254" s="224"/>
      <c r="AN254" s="224"/>
      <c r="AO254" s="224"/>
      <c r="AP254" s="224"/>
      <c r="AQ254" s="224"/>
      <c r="AR254" s="224"/>
      <c r="AS254" s="224"/>
      <c r="AT254" s="224"/>
      <c r="AU254" s="224"/>
      <c r="AV254" s="224"/>
      <c r="AW254" s="224"/>
      <c r="AX254" s="225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6"/>
      <c r="B255" s="161" t="s">
        <v>414</v>
      </c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2"/>
      <c r="AK255" s="267"/>
      <c r="AL255" s="224"/>
      <c r="AM255" s="224"/>
      <c r="AN255" s="224"/>
      <c r="AO255" s="224"/>
      <c r="AP255" s="224"/>
      <c r="AQ255" s="224"/>
      <c r="AR255" s="224"/>
      <c r="AS255" s="224"/>
      <c r="AT255" s="224"/>
      <c r="AU255" s="224"/>
      <c r="AV255" s="224"/>
      <c r="AW255" s="224"/>
      <c r="AX255" s="225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/>
      <c r="CJ255" s="281"/>
      <c r="CK255" s="281"/>
      <c r="CL255" s="281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4" t="s">
        <v>415</v>
      </c>
      <c r="B256" s="275"/>
      <c r="C256" s="275"/>
      <c r="D256" s="275"/>
      <c r="E256" s="275"/>
      <c r="F256" s="275"/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75"/>
      <c r="U256" s="275"/>
      <c r="V256" s="275"/>
      <c r="W256" s="275"/>
      <c r="X256" s="275"/>
      <c r="Y256" s="275"/>
      <c r="Z256" s="275"/>
      <c r="AA256" s="275"/>
      <c r="AB256" s="275"/>
      <c r="AC256" s="275"/>
      <c r="AD256" s="275"/>
      <c r="AE256" s="275"/>
      <c r="AF256" s="275"/>
      <c r="AG256" s="275"/>
      <c r="AH256" s="275"/>
      <c r="AI256" s="275"/>
      <c r="AJ256" s="275"/>
      <c r="AK256" s="275"/>
      <c r="AL256" s="275"/>
      <c r="AM256" s="275"/>
      <c r="AN256" s="275"/>
      <c r="AO256" s="275"/>
      <c r="AP256" s="275"/>
      <c r="AQ256" s="275"/>
      <c r="AR256" s="275"/>
      <c r="AS256" s="275"/>
      <c r="AT256" s="275"/>
      <c r="AU256" s="275"/>
      <c r="AV256" s="275"/>
      <c r="AW256" s="275"/>
      <c r="AX256" s="275"/>
      <c r="AY256" s="275"/>
      <c r="AZ256" s="275"/>
      <c r="BA256" s="275"/>
      <c r="BB256" s="275"/>
      <c r="BC256" s="275"/>
      <c r="BD256" s="275"/>
      <c r="BE256" s="275"/>
      <c r="BF256" s="275"/>
      <c r="BG256" s="275"/>
      <c r="BH256" s="275"/>
      <c r="BI256" s="275"/>
      <c r="BJ256" s="275"/>
      <c r="BK256" s="275"/>
      <c r="BL256" s="275"/>
      <c r="BM256" s="275"/>
      <c r="BN256" s="275"/>
      <c r="BO256" s="275"/>
      <c r="BP256" s="275"/>
      <c r="BQ256" s="275"/>
      <c r="BR256" s="275"/>
      <c r="BS256" s="275"/>
      <c r="BT256" s="275"/>
      <c r="BU256" s="275"/>
      <c r="BV256" s="275"/>
      <c r="BW256" s="275"/>
      <c r="BX256" s="275"/>
      <c r="BY256" s="275"/>
      <c r="BZ256" s="275"/>
      <c r="CA256" s="275"/>
      <c r="CB256" s="275"/>
      <c r="CC256" s="275"/>
      <c r="CD256" s="275"/>
      <c r="CE256" s="275"/>
      <c r="CF256" s="275"/>
      <c r="CG256" s="275"/>
      <c r="CH256" s="275"/>
      <c r="CI256" s="275"/>
      <c r="CJ256" s="275"/>
      <c r="CK256" s="275"/>
      <c r="CL256" s="275"/>
      <c r="CM256" s="275"/>
      <c r="CN256" s="275"/>
      <c r="CO256" s="275"/>
      <c r="CP256" s="275"/>
      <c r="CQ256" s="275"/>
      <c r="CR256" s="275"/>
      <c r="CS256" s="275"/>
      <c r="CT256" s="275"/>
      <c r="CU256" s="275"/>
      <c r="CV256" s="275"/>
      <c r="CW256" s="275"/>
      <c r="CX256" s="275"/>
      <c r="CY256" s="275"/>
      <c r="CZ256" s="275"/>
      <c r="DA256" s="275"/>
      <c r="DB256" s="275"/>
      <c r="DC256" s="275"/>
      <c r="DD256" s="276"/>
    </row>
    <row r="257" spans="1:108" ht="15" customHeight="1">
      <c r="A257" s="266"/>
      <c r="B257" s="224" t="s">
        <v>416</v>
      </c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  <c r="AI257" s="224"/>
      <c r="AJ257" s="225"/>
      <c r="AK257" s="267"/>
      <c r="AL257" s="224"/>
      <c r="AM257" s="224"/>
      <c r="AN257" s="224"/>
      <c r="AO257" s="224"/>
      <c r="AP257" s="224"/>
      <c r="AQ257" s="224"/>
      <c r="AR257" s="224"/>
      <c r="AS257" s="224"/>
      <c r="AT257" s="224"/>
      <c r="AU257" s="224"/>
      <c r="AV257" s="224"/>
      <c r="AW257" s="224"/>
      <c r="AX257" s="225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6"/>
      <c r="B258" s="224" t="s">
        <v>417</v>
      </c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  <c r="AI258" s="224"/>
      <c r="AJ258" s="225"/>
      <c r="AK258" s="267"/>
      <c r="AL258" s="224"/>
      <c r="AM258" s="224"/>
      <c r="AN258" s="224"/>
      <c r="AO258" s="224"/>
      <c r="AP258" s="224"/>
      <c r="AQ258" s="224"/>
      <c r="AR258" s="224"/>
      <c r="AS258" s="224"/>
      <c r="AT258" s="224"/>
      <c r="AU258" s="224"/>
      <c r="AV258" s="224"/>
      <c r="AW258" s="224"/>
      <c r="AX258" s="225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6"/>
      <c r="B259" s="224" t="s">
        <v>418</v>
      </c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  <c r="AI259" s="224"/>
      <c r="AJ259" s="225"/>
      <c r="AK259" s="267"/>
      <c r="AL259" s="224"/>
      <c r="AM259" s="224"/>
      <c r="AN259" s="224"/>
      <c r="AO259" s="224"/>
      <c r="AP259" s="224"/>
      <c r="AQ259" s="224"/>
      <c r="AR259" s="224"/>
      <c r="AS259" s="224"/>
      <c r="AT259" s="224"/>
      <c r="AU259" s="224"/>
      <c r="AV259" s="224"/>
      <c r="AW259" s="224"/>
      <c r="AX259" s="225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6"/>
      <c r="B260" s="224" t="s">
        <v>419</v>
      </c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  <c r="AI260" s="224"/>
      <c r="AJ260" s="225"/>
      <c r="AK260" s="267"/>
      <c r="AL260" s="224"/>
      <c r="AM260" s="224"/>
      <c r="AN260" s="224"/>
      <c r="AO260" s="224"/>
      <c r="AP260" s="224"/>
      <c r="AQ260" s="224"/>
      <c r="AR260" s="224"/>
      <c r="AS260" s="224"/>
      <c r="AT260" s="224"/>
      <c r="AU260" s="224"/>
      <c r="AV260" s="224"/>
      <c r="AW260" s="224"/>
      <c r="AX260" s="225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4" t="s">
        <v>420</v>
      </c>
      <c r="B261" s="275"/>
      <c r="C261" s="275"/>
      <c r="D261" s="275"/>
      <c r="E261" s="275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5"/>
      <c r="U261" s="275"/>
      <c r="V261" s="275"/>
      <c r="W261" s="275"/>
      <c r="X261" s="275"/>
      <c r="Y261" s="275"/>
      <c r="Z261" s="275"/>
      <c r="AA261" s="275"/>
      <c r="AB261" s="275"/>
      <c r="AC261" s="275"/>
      <c r="AD261" s="275"/>
      <c r="AE261" s="275"/>
      <c r="AF261" s="275"/>
      <c r="AG261" s="275"/>
      <c r="AH261" s="275"/>
      <c r="AI261" s="275"/>
      <c r="AJ261" s="275"/>
      <c r="AK261" s="275"/>
      <c r="AL261" s="275"/>
      <c r="AM261" s="275"/>
      <c r="AN261" s="275"/>
      <c r="AO261" s="275"/>
      <c r="AP261" s="275"/>
      <c r="AQ261" s="275"/>
      <c r="AR261" s="275"/>
      <c r="AS261" s="275"/>
      <c r="AT261" s="275"/>
      <c r="AU261" s="275"/>
      <c r="AV261" s="275"/>
      <c r="AW261" s="275"/>
      <c r="AX261" s="275"/>
      <c r="AY261" s="275"/>
      <c r="AZ261" s="275"/>
      <c r="BA261" s="275"/>
      <c r="BB261" s="275"/>
      <c r="BC261" s="275"/>
      <c r="BD261" s="275"/>
      <c r="BE261" s="275"/>
      <c r="BF261" s="275"/>
      <c r="BG261" s="275"/>
      <c r="BH261" s="275"/>
      <c r="BI261" s="275"/>
      <c r="BJ261" s="275"/>
      <c r="BK261" s="275"/>
      <c r="BL261" s="275"/>
      <c r="BM261" s="275"/>
      <c r="BN261" s="275"/>
      <c r="BO261" s="275"/>
      <c r="BP261" s="275"/>
      <c r="BQ261" s="275"/>
      <c r="BR261" s="275"/>
      <c r="BS261" s="275"/>
      <c r="BT261" s="275"/>
      <c r="BU261" s="275"/>
      <c r="BV261" s="275"/>
      <c r="BW261" s="275"/>
      <c r="BX261" s="275"/>
      <c r="BY261" s="275"/>
      <c r="BZ261" s="275"/>
      <c r="CA261" s="275"/>
      <c r="CB261" s="275"/>
      <c r="CC261" s="275"/>
      <c r="CD261" s="275"/>
      <c r="CE261" s="275"/>
      <c r="CF261" s="275"/>
      <c r="CG261" s="275"/>
      <c r="CH261" s="275"/>
      <c r="CI261" s="275"/>
      <c r="CJ261" s="275"/>
      <c r="CK261" s="275"/>
      <c r="CL261" s="275"/>
      <c r="CM261" s="275"/>
      <c r="CN261" s="275"/>
      <c r="CO261" s="275"/>
      <c r="CP261" s="275"/>
      <c r="CQ261" s="275"/>
      <c r="CR261" s="275"/>
      <c r="CS261" s="275"/>
      <c r="CT261" s="275"/>
      <c r="CU261" s="275"/>
      <c r="CV261" s="275"/>
      <c r="CW261" s="275"/>
      <c r="CX261" s="275"/>
      <c r="CY261" s="275"/>
      <c r="CZ261" s="275"/>
      <c r="DA261" s="275"/>
      <c r="DB261" s="275"/>
      <c r="DC261" s="275"/>
      <c r="DD261" s="276"/>
    </row>
    <row r="262" spans="1:108" ht="15" customHeight="1">
      <c r="A262" s="266"/>
      <c r="B262" s="224" t="s">
        <v>421</v>
      </c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  <c r="AI262" s="224"/>
      <c r="AJ262" s="225"/>
      <c r="AK262" s="267"/>
      <c r="AL262" s="224"/>
      <c r="AM262" s="224"/>
      <c r="AN262" s="224"/>
      <c r="AO262" s="224"/>
      <c r="AP262" s="224"/>
      <c r="AQ262" s="224"/>
      <c r="AR262" s="224"/>
      <c r="AS262" s="224"/>
      <c r="AT262" s="224"/>
      <c r="AU262" s="224"/>
      <c r="AV262" s="224"/>
      <c r="AW262" s="224"/>
      <c r="AX262" s="225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6"/>
      <c r="B263" s="224" t="s">
        <v>422</v>
      </c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  <c r="AI263" s="224"/>
      <c r="AJ263" s="225"/>
      <c r="AK263" s="267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225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4" t="s">
        <v>423</v>
      </c>
      <c r="B264" s="275"/>
      <c r="C264" s="275"/>
      <c r="D264" s="275"/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5"/>
      <c r="AC264" s="275"/>
      <c r="AD264" s="275"/>
      <c r="AE264" s="275"/>
      <c r="AF264" s="275"/>
      <c r="AG264" s="275"/>
      <c r="AH264" s="275"/>
      <c r="AI264" s="275"/>
      <c r="AJ264" s="275"/>
      <c r="AK264" s="275"/>
      <c r="AL264" s="275"/>
      <c r="AM264" s="275"/>
      <c r="AN264" s="275"/>
      <c r="AO264" s="275"/>
      <c r="AP264" s="275"/>
      <c r="AQ264" s="275"/>
      <c r="AR264" s="275"/>
      <c r="AS264" s="275"/>
      <c r="AT264" s="275"/>
      <c r="AU264" s="275"/>
      <c r="AV264" s="275"/>
      <c r="AW264" s="275"/>
      <c r="AX264" s="275"/>
      <c r="AY264" s="275"/>
      <c r="AZ264" s="275"/>
      <c r="BA264" s="275"/>
      <c r="BB264" s="275"/>
      <c r="BC264" s="275"/>
      <c r="BD264" s="275"/>
      <c r="BE264" s="275"/>
      <c r="BF264" s="275"/>
      <c r="BG264" s="275"/>
      <c r="BH264" s="275"/>
      <c r="BI264" s="275"/>
      <c r="BJ264" s="275"/>
      <c r="BK264" s="275"/>
      <c r="BL264" s="275"/>
      <c r="BM264" s="275"/>
      <c r="BN264" s="275"/>
      <c r="BO264" s="275"/>
      <c r="BP264" s="275"/>
      <c r="BQ264" s="275"/>
      <c r="BR264" s="275"/>
      <c r="BS264" s="275"/>
      <c r="BT264" s="275"/>
      <c r="BU264" s="275"/>
      <c r="BV264" s="275"/>
      <c r="BW264" s="275"/>
      <c r="BX264" s="275"/>
      <c r="BY264" s="275"/>
      <c r="BZ264" s="275"/>
      <c r="CA264" s="275"/>
      <c r="CB264" s="275"/>
      <c r="CC264" s="275"/>
      <c r="CD264" s="275"/>
      <c r="CE264" s="275"/>
      <c r="CF264" s="275"/>
      <c r="CG264" s="275"/>
      <c r="CH264" s="275"/>
      <c r="CI264" s="275"/>
      <c r="CJ264" s="275"/>
      <c r="CK264" s="275"/>
      <c r="CL264" s="275"/>
      <c r="CM264" s="275"/>
      <c r="CN264" s="275"/>
      <c r="CO264" s="275"/>
      <c r="CP264" s="275"/>
      <c r="CQ264" s="275"/>
      <c r="CR264" s="275"/>
      <c r="CS264" s="275"/>
      <c r="CT264" s="275"/>
      <c r="CU264" s="275"/>
      <c r="CV264" s="275"/>
      <c r="CW264" s="275"/>
      <c r="CX264" s="275"/>
      <c r="CY264" s="275"/>
      <c r="CZ264" s="275"/>
      <c r="DA264" s="275"/>
      <c r="DB264" s="275"/>
      <c r="DC264" s="275"/>
      <c r="DD264" s="276"/>
    </row>
    <row r="265" spans="1:108" ht="15" customHeight="1">
      <c r="A265" s="266"/>
      <c r="B265" s="224" t="s">
        <v>424</v>
      </c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224"/>
      <c r="AG265" s="224"/>
      <c r="AH265" s="224"/>
      <c r="AI265" s="224"/>
      <c r="AJ265" s="225"/>
      <c r="AK265" s="267"/>
      <c r="AL265" s="224"/>
      <c r="AM265" s="224"/>
      <c r="AN265" s="224"/>
      <c r="AO265" s="224"/>
      <c r="AP265" s="224"/>
      <c r="AQ265" s="224"/>
      <c r="AR265" s="224"/>
      <c r="AS265" s="224"/>
      <c r="AT265" s="224"/>
      <c r="AU265" s="224"/>
      <c r="AV265" s="224"/>
      <c r="AW265" s="224"/>
      <c r="AX265" s="225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6"/>
      <c r="B266" s="224" t="s">
        <v>425</v>
      </c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  <c r="AI266" s="224"/>
      <c r="AJ266" s="225"/>
      <c r="AK266" s="267"/>
      <c r="AL266" s="224"/>
      <c r="AM266" s="224"/>
      <c r="AN266" s="224"/>
      <c r="AO266" s="224"/>
      <c r="AP266" s="224"/>
      <c r="AQ266" s="224"/>
      <c r="AR266" s="224"/>
      <c r="AS266" s="224"/>
      <c r="AT266" s="224"/>
      <c r="AU266" s="224"/>
      <c r="AV266" s="224"/>
      <c r="AW266" s="224"/>
      <c r="AX266" s="225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6"/>
      <c r="B267" s="224" t="s">
        <v>426</v>
      </c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5"/>
      <c r="AK267" s="267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5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4" t="s">
        <v>427</v>
      </c>
      <c r="B268" s="275"/>
      <c r="C268" s="275"/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  <c r="X268" s="275"/>
      <c r="Y268" s="275"/>
      <c r="Z268" s="275"/>
      <c r="AA268" s="275"/>
      <c r="AB268" s="275"/>
      <c r="AC268" s="275"/>
      <c r="AD268" s="275"/>
      <c r="AE268" s="275"/>
      <c r="AF268" s="275"/>
      <c r="AG268" s="275"/>
      <c r="AH268" s="275"/>
      <c r="AI268" s="275"/>
      <c r="AJ268" s="275"/>
      <c r="AK268" s="275"/>
      <c r="AL268" s="275"/>
      <c r="AM268" s="275"/>
      <c r="AN268" s="275"/>
      <c r="AO268" s="275"/>
      <c r="AP268" s="275"/>
      <c r="AQ268" s="275"/>
      <c r="AR268" s="275"/>
      <c r="AS268" s="275"/>
      <c r="AT268" s="275"/>
      <c r="AU268" s="275"/>
      <c r="AV268" s="275"/>
      <c r="AW268" s="275"/>
      <c r="AX268" s="275"/>
      <c r="AY268" s="275"/>
      <c r="AZ268" s="275"/>
      <c r="BA268" s="275"/>
      <c r="BB268" s="275"/>
      <c r="BC268" s="275"/>
      <c r="BD268" s="275"/>
      <c r="BE268" s="275"/>
      <c r="BF268" s="275"/>
      <c r="BG268" s="275"/>
      <c r="BH268" s="275"/>
      <c r="BI268" s="275"/>
      <c r="BJ268" s="275"/>
      <c r="BK268" s="275"/>
      <c r="BL268" s="275"/>
      <c r="BM268" s="275"/>
      <c r="BN268" s="275"/>
      <c r="BO268" s="275"/>
      <c r="BP268" s="275"/>
      <c r="BQ268" s="275"/>
      <c r="BR268" s="275"/>
      <c r="BS268" s="275"/>
      <c r="BT268" s="275"/>
      <c r="BU268" s="275"/>
      <c r="BV268" s="275"/>
      <c r="BW268" s="275"/>
      <c r="BX268" s="275"/>
      <c r="BY268" s="275"/>
      <c r="BZ268" s="275"/>
      <c r="CA268" s="275"/>
      <c r="CB268" s="275"/>
      <c r="CC268" s="275"/>
      <c r="CD268" s="275"/>
      <c r="CE268" s="275"/>
      <c r="CF268" s="275"/>
      <c r="CG268" s="275"/>
      <c r="CH268" s="275"/>
      <c r="CI268" s="275"/>
      <c r="CJ268" s="275"/>
      <c r="CK268" s="275"/>
      <c r="CL268" s="275"/>
      <c r="CM268" s="275"/>
      <c r="CN268" s="275"/>
      <c r="CO268" s="275"/>
      <c r="CP268" s="275"/>
      <c r="CQ268" s="275"/>
      <c r="CR268" s="275"/>
      <c r="CS268" s="275"/>
      <c r="CT268" s="275"/>
      <c r="CU268" s="275"/>
      <c r="CV268" s="275"/>
      <c r="CW268" s="275"/>
      <c r="CX268" s="275"/>
      <c r="CY268" s="275"/>
      <c r="CZ268" s="275"/>
      <c r="DA268" s="275"/>
      <c r="DB268" s="275"/>
      <c r="DC268" s="275"/>
      <c r="DD268" s="276"/>
    </row>
    <row r="269" spans="1:108" ht="15" customHeight="1">
      <c r="A269" s="266"/>
      <c r="B269" s="224" t="s">
        <v>428</v>
      </c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  <c r="AI269" s="224"/>
      <c r="AJ269" s="225"/>
      <c r="AK269" s="267"/>
      <c r="AL269" s="224"/>
      <c r="AM269" s="224"/>
      <c r="AN269" s="224"/>
      <c r="AO269" s="224"/>
      <c r="AP269" s="224"/>
      <c r="AQ269" s="224"/>
      <c r="AR269" s="224"/>
      <c r="AS269" s="224"/>
      <c r="AT269" s="224"/>
      <c r="AU269" s="224"/>
      <c r="AV269" s="224"/>
      <c r="AW269" s="224"/>
      <c r="AX269" s="225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6"/>
      <c r="B270" s="224" t="s">
        <v>429</v>
      </c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  <c r="AF270" s="224"/>
      <c r="AG270" s="224"/>
      <c r="AH270" s="224"/>
      <c r="AI270" s="224"/>
      <c r="AJ270" s="225"/>
      <c r="AK270" s="267"/>
      <c r="AL270" s="224"/>
      <c r="AM270" s="224"/>
      <c r="AN270" s="224"/>
      <c r="AO270" s="224"/>
      <c r="AP270" s="224"/>
      <c r="AQ270" s="224"/>
      <c r="AR270" s="224"/>
      <c r="AS270" s="224"/>
      <c r="AT270" s="224"/>
      <c r="AU270" s="224"/>
      <c r="AV270" s="224"/>
      <c r="AW270" s="224"/>
      <c r="AX270" s="225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4" t="s">
        <v>430</v>
      </c>
      <c r="B271" s="275"/>
      <c r="C271" s="275"/>
      <c r="D271" s="275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75"/>
      <c r="V271" s="275"/>
      <c r="W271" s="275"/>
      <c r="X271" s="275"/>
      <c r="Y271" s="275"/>
      <c r="Z271" s="275"/>
      <c r="AA271" s="275"/>
      <c r="AB271" s="275"/>
      <c r="AC271" s="275"/>
      <c r="AD271" s="275"/>
      <c r="AE271" s="275"/>
      <c r="AF271" s="275"/>
      <c r="AG271" s="275"/>
      <c r="AH271" s="275"/>
      <c r="AI271" s="275"/>
      <c r="AJ271" s="275"/>
      <c r="AK271" s="275"/>
      <c r="AL271" s="275"/>
      <c r="AM271" s="275"/>
      <c r="AN271" s="275"/>
      <c r="AO271" s="275"/>
      <c r="AP271" s="275"/>
      <c r="AQ271" s="275"/>
      <c r="AR271" s="275"/>
      <c r="AS271" s="275"/>
      <c r="AT271" s="275"/>
      <c r="AU271" s="275"/>
      <c r="AV271" s="275"/>
      <c r="AW271" s="275"/>
      <c r="AX271" s="275"/>
      <c r="AY271" s="275"/>
      <c r="AZ271" s="275"/>
      <c r="BA271" s="275"/>
      <c r="BB271" s="275"/>
      <c r="BC271" s="275"/>
      <c r="BD271" s="275"/>
      <c r="BE271" s="275"/>
      <c r="BF271" s="275"/>
      <c r="BG271" s="275"/>
      <c r="BH271" s="275"/>
      <c r="BI271" s="275"/>
      <c r="BJ271" s="275"/>
      <c r="BK271" s="275"/>
      <c r="BL271" s="275"/>
      <c r="BM271" s="275"/>
      <c r="BN271" s="275"/>
      <c r="BO271" s="275"/>
      <c r="BP271" s="275"/>
      <c r="BQ271" s="275"/>
      <c r="BR271" s="275"/>
      <c r="BS271" s="275"/>
      <c r="BT271" s="275"/>
      <c r="BU271" s="275"/>
      <c r="BV271" s="275"/>
      <c r="BW271" s="275"/>
      <c r="BX271" s="275"/>
      <c r="BY271" s="275"/>
      <c r="BZ271" s="275"/>
      <c r="CA271" s="275"/>
      <c r="CB271" s="275"/>
      <c r="CC271" s="275"/>
      <c r="CD271" s="275"/>
      <c r="CE271" s="275"/>
      <c r="CF271" s="275"/>
      <c r="CG271" s="275"/>
      <c r="CH271" s="275"/>
      <c r="CI271" s="275"/>
      <c r="CJ271" s="275"/>
      <c r="CK271" s="275"/>
      <c r="CL271" s="275"/>
      <c r="CM271" s="275"/>
      <c r="CN271" s="275"/>
      <c r="CO271" s="275"/>
      <c r="CP271" s="275"/>
      <c r="CQ271" s="275"/>
      <c r="CR271" s="275"/>
      <c r="CS271" s="275"/>
      <c r="CT271" s="275"/>
      <c r="CU271" s="275"/>
      <c r="CV271" s="275"/>
      <c r="CW271" s="275"/>
      <c r="CX271" s="275"/>
      <c r="CY271" s="275"/>
      <c r="CZ271" s="275"/>
      <c r="DA271" s="275"/>
      <c r="DB271" s="275"/>
      <c r="DC271" s="275"/>
      <c r="DD271" s="276"/>
    </row>
    <row r="272" spans="1:108" ht="15" customHeight="1">
      <c r="A272" s="266"/>
      <c r="B272" s="161" t="s">
        <v>431</v>
      </c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2"/>
      <c r="AK272" s="267"/>
      <c r="AL272" s="224"/>
      <c r="AM272" s="224"/>
      <c r="AN272" s="224"/>
      <c r="AO272" s="224"/>
      <c r="AP272" s="224"/>
      <c r="AQ272" s="224"/>
      <c r="AR272" s="224"/>
      <c r="AS272" s="224"/>
      <c r="AT272" s="224"/>
      <c r="AU272" s="224"/>
      <c r="AV272" s="224"/>
      <c r="AW272" s="224"/>
      <c r="AX272" s="225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6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67"/>
      <c r="BY272" s="166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67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6"/>
      <c r="B273" s="161" t="s">
        <v>432</v>
      </c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2"/>
      <c r="AK273" s="274"/>
      <c r="AL273" s="275"/>
      <c r="AM273" s="275"/>
      <c r="AN273" s="275"/>
      <c r="AO273" s="275"/>
      <c r="AP273" s="275"/>
      <c r="AQ273" s="275"/>
      <c r="AR273" s="275"/>
      <c r="AS273" s="275"/>
      <c r="AT273" s="275"/>
      <c r="AU273" s="275"/>
      <c r="AV273" s="275"/>
      <c r="AW273" s="275"/>
      <c r="AX273" s="276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9"/>
      <c r="BZ273" s="279"/>
      <c r="CA273" s="279"/>
      <c r="CB273" s="279"/>
      <c r="CC273" s="279"/>
      <c r="CD273" s="279"/>
      <c r="CE273" s="279"/>
      <c r="CF273" s="279"/>
      <c r="CG273" s="279"/>
      <c r="CH273" s="279"/>
      <c r="CI273" s="279"/>
      <c r="CJ273" s="279"/>
      <c r="CK273" s="279"/>
      <c r="CL273" s="279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4" t="s">
        <v>433</v>
      </c>
      <c r="B274" s="275"/>
      <c r="C274" s="275"/>
      <c r="D274" s="275"/>
      <c r="E274" s="275"/>
      <c r="F274" s="275"/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75"/>
      <c r="U274" s="275"/>
      <c r="V274" s="275"/>
      <c r="W274" s="275"/>
      <c r="X274" s="275"/>
      <c r="Y274" s="275"/>
      <c r="Z274" s="275"/>
      <c r="AA274" s="275"/>
      <c r="AB274" s="275"/>
      <c r="AC274" s="275"/>
      <c r="AD274" s="275"/>
      <c r="AE274" s="275"/>
      <c r="AF274" s="275"/>
      <c r="AG274" s="275"/>
      <c r="AH274" s="275"/>
      <c r="AI274" s="275"/>
      <c r="AJ274" s="275"/>
      <c r="AK274" s="275"/>
      <c r="AL274" s="275"/>
      <c r="AM274" s="275"/>
      <c r="AN274" s="275"/>
      <c r="AO274" s="275"/>
      <c r="AP274" s="275"/>
      <c r="AQ274" s="275"/>
      <c r="AR274" s="275"/>
      <c r="AS274" s="275"/>
      <c r="AT274" s="275"/>
      <c r="AU274" s="275"/>
      <c r="AV274" s="275"/>
      <c r="AW274" s="275"/>
      <c r="AX274" s="275"/>
      <c r="AY274" s="275"/>
      <c r="AZ274" s="275"/>
      <c r="BA274" s="275"/>
      <c r="BB274" s="275"/>
      <c r="BC274" s="275"/>
      <c r="BD274" s="275"/>
      <c r="BE274" s="275"/>
      <c r="BF274" s="275"/>
      <c r="BG274" s="275"/>
      <c r="BH274" s="275"/>
      <c r="BI274" s="275"/>
      <c r="BJ274" s="275"/>
      <c r="BK274" s="275"/>
      <c r="BL274" s="275"/>
      <c r="BM274" s="275"/>
      <c r="BN274" s="275"/>
      <c r="BO274" s="275"/>
      <c r="BP274" s="275"/>
      <c r="BQ274" s="275"/>
      <c r="BR274" s="275"/>
      <c r="BS274" s="275"/>
      <c r="BT274" s="275"/>
      <c r="BU274" s="275"/>
      <c r="BV274" s="275"/>
      <c r="BW274" s="275"/>
      <c r="BX274" s="275"/>
      <c r="BY274" s="275"/>
      <c r="BZ274" s="275"/>
      <c r="CA274" s="275"/>
      <c r="CB274" s="275"/>
      <c r="CC274" s="275"/>
      <c r="CD274" s="275"/>
      <c r="CE274" s="275"/>
      <c r="CF274" s="275"/>
      <c r="CG274" s="275"/>
      <c r="CH274" s="275"/>
      <c r="CI274" s="275"/>
      <c r="CJ274" s="275"/>
      <c r="CK274" s="275"/>
      <c r="CL274" s="275"/>
      <c r="CM274" s="275"/>
      <c r="CN274" s="275"/>
      <c r="CO274" s="275"/>
      <c r="CP274" s="275"/>
      <c r="CQ274" s="275"/>
      <c r="CR274" s="275"/>
      <c r="CS274" s="275"/>
      <c r="CT274" s="275"/>
      <c r="CU274" s="275"/>
      <c r="CV274" s="275"/>
      <c r="CW274" s="275"/>
      <c r="CX274" s="275"/>
      <c r="CY274" s="275"/>
      <c r="CZ274" s="275"/>
      <c r="DA274" s="275"/>
      <c r="DB274" s="275"/>
      <c r="DC274" s="275"/>
      <c r="DD274" s="276"/>
    </row>
    <row r="275" spans="1:108" ht="15" customHeight="1">
      <c r="A275" s="266"/>
      <c r="B275" s="224" t="s">
        <v>434</v>
      </c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  <c r="AI275" s="224"/>
      <c r="AJ275" s="225"/>
      <c r="AK275" s="267"/>
      <c r="AL275" s="224"/>
      <c r="AM275" s="224"/>
      <c r="AN275" s="224"/>
      <c r="AO275" s="224"/>
      <c r="AP275" s="224"/>
      <c r="AQ275" s="224"/>
      <c r="AR275" s="224"/>
      <c r="AS275" s="224"/>
      <c r="AT275" s="224"/>
      <c r="AU275" s="224"/>
      <c r="AV275" s="224"/>
      <c r="AW275" s="224"/>
      <c r="AX275" s="225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6"/>
      <c r="B276" s="224" t="s">
        <v>435</v>
      </c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  <c r="AI276" s="224"/>
      <c r="AJ276" s="225"/>
      <c r="AK276" s="274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6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9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80">
        <f>BY125</f>
        <v>2.002993484768445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2010-03-17T12:06:35Z</dcterms:modified>
  <cp:category/>
  <cp:version/>
  <cp:contentType/>
  <cp:contentStatus/>
</cp:coreProperties>
</file>