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<sst xmlns="http://schemas.openxmlformats.org/spreadsheetml/2006/main" count="571" uniqueCount="437">
  <si>
    <t>Приложение №1</t>
  </si>
  <si>
    <t>к лоту №33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</si>
  <si>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</si>
  <si>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</si>
  <si>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</si>
  <si>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</si>
  <si>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</si>
  <si>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</si>
  <si>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</si>
  <si>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</si>
  <si>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</si>
  <si>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</si>
  <si>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</si>
  <si>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</si>
  <si>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Д. Событий 28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</si>
  <si>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</si>
  <si>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</si>
  <si>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</si>
  <si>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</si>
  <si>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</si>
  <si>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</si>
  <si>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</si>
  <si>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</si>
  <si>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</si>
  <si>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</si>
  <si>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</si>
  <si>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</si>
  <si>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</si>
  <si>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</si>
  <si>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</si>
  <si>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</si>
  <si>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</si>
  <si>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</si>
  <si>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</si>
  <si>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</si>
  <si>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</si>
  <si>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</si>
  <si>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</si>
  <si>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</si>
  <si>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</si>
  <si>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</si>
  <si>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</si>
  <si>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</si>
  <si>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</si>
  <si>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</si>
  <si>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</si>
  <si>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</si>
  <si>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</si>
  <si>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</si>
  <si>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</si>
  <si>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</si>
  <si>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</si>
  <si>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</si>
  <si>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</si>
  <si>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</si>
  <si>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</si>
  <si>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</si>
  <si>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</si>
  <si>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</si>
  <si>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</si>
  <si>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</si>
  <si>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</si>
  <si>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</si>
  <si>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</si>
  <si>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</si>
  <si>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</si>
  <si>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</si>
  <si>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</si>
  <si>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</si>
  <si>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</si>
  <si>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кирпичные столбы</t>
  </si>
  <si>
    <t xml:space="preserve"> осадка, выбоины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</si>
  <si>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</si>
  <si>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</si>
  <si>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</si>
  <si>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</si>
  <si>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</si>
  <si>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</si>
  <si>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</si>
  <si>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</si>
  <si>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</si>
  <si>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</si>
  <si>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</si>
  <si>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</si>
  <si>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</si>
  <si>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</si>
  <si>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сколы, гниль обрешетки, прогиб стропил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</si>
  <si>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</si>
  <si>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</si>
  <si>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</si>
  <si>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</si>
  <si>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</si>
  <si>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</si>
  <si>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 рам, колод,  деформация, осадка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</si>
  <si>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</si>
  <si>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</si>
  <si>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</si>
  <si>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</si>
  <si>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</si>
  <si>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</si>
  <si>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</si>
  <si>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</si>
  <si>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</si>
  <si>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</si>
  <si>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</si>
  <si>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</si>
  <si>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</si>
  <si>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</si>
  <si>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</si>
  <si>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</si>
  <si>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</si>
  <si>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</si>
  <si>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</si>
  <si>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</si>
  <si>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</si>
  <si>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</si>
  <si>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</si>
  <si>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</si>
  <si>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</si>
  <si>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</si>
  <si>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</si>
  <si>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</si>
  <si>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</si>
  <si>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</si>
  <si>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</si>
  <si>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</si>
  <si>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</si>
  <si>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</si>
  <si>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</si>
  <si>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</si>
  <si>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</si>
  <si>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к лоту № 33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</si>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</sst>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4;%20&#1057;&#1086;&#1073;&#1099;&#1090;&#1080;&#1081;%2028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Д. Событий 28</v>
          </cell>
        </row>
        <row r="29">
          <cell r="D29">
            <v>2</v>
          </cell>
        </row>
        <row r="45">
          <cell r="E45">
            <v>125.6</v>
          </cell>
        </row>
      </sheetData>
      <sheetData sheetId="1">
        <row r="16">
          <cell r="DH16">
            <v>1</v>
          </cell>
        </row>
        <row r="19">
          <cell r="AF19" t="str">
            <v>Д. Событий 28</v>
          </cell>
        </row>
      </sheetData>
      <sheetData sheetId="3">
        <row r="7">
          <cell r="G7">
            <v>1.2431673964968153</v>
          </cell>
        </row>
      </sheetData>
      <sheetData sheetId="4">
        <row r="20">
          <cell r="M20">
            <v>0</v>
          </cell>
        </row>
        <row r="43">
          <cell r="M43">
            <v>887.133183509387</v>
          </cell>
        </row>
        <row r="68">
          <cell r="M68">
            <v>716.5306482191204</v>
          </cell>
        </row>
        <row r="81">
          <cell r="M81">
            <v>1910.7483952509874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126.18338434362882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653.4496689223633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12.30541930085556</v>
          </cell>
        </row>
        <row r="48">
          <cell r="F48">
            <v>9.938992512229492</v>
          </cell>
        </row>
        <row r="49">
          <cell r="F49">
            <v>26.503980032611977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0.916832563663815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6.922383774534476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14293.454068045547</v>
          </cell>
        </row>
      </sheetData>
      <sheetData sheetId="7">
        <row r="19">
          <cell r="G19">
            <v>0</v>
          </cell>
        </row>
        <row r="49">
          <cell r="G49">
            <v>40.35151819798152</v>
          </cell>
        </row>
        <row r="60">
          <cell r="G60">
            <v>20.68367978210368</v>
          </cell>
        </row>
        <row r="70">
          <cell r="G70">
            <v>20.68367978210368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19.872864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152.48832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K21" sqref="K21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5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3"/>
      <c r="E41" s="34">
        <f>C44*3.24</f>
        <v>502.524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44</v>
      </c>
      <c r="B44" s="20"/>
      <c r="C44" s="34">
        <v>155.1</v>
      </c>
      <c r="D44" s="7" t="s">
        <v>30</v>
      </c>
      <c r="E44" s="7"/>
      <c r="F44" s="5"/>
      <c r="G44" s="5"/>
      <c r="K44" s="22"/>
    </row>
    <row r="45" spans="1:11" ht="20.25" customHeight="1">
      <c r="A45" s="1" t="s">
        <v>45</v>
      </c>
      <c r="B45" s="1"/>
      <c r="C45" s="1"/>
      <c r="D45" s="5"/>
      <c r="E45" s="35">
        <v>125.6</v>
      </c>
      <c r="F45" s="7" t="s">
        <v>30</v>
      </c>
      <c r="G45" s="5"/>
      <c r="K45" s="22"/>
    </row>
    <row r="46" spans="1:11" ht="20.25" customHeight="1">
      <c r="A46" s="1" t="s">
        <v>46</v>
      </c>
      <c r="B46" s="1"/>
      <c r="C46" s="1"/>
      <c r="D46" s="5"/>
      <c r="E46" s="23">
        <v>118.4</v>
      </c>
      <c r="F46" s="7" t="s">
        <v>30</v>
      </c>
      <c r="G46" s="5"/>
      <c r="K46" s="22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48</v>
      </c>
      <c r="B48" s="1"/>
      <c r="C48" s="1"/>
      <c r="D48" s="7"/>
      <c r="F48" s="35"/>
      <c r="G48" s="7" t="s">
        <v>30</v>
      </c>
      <c r="K48" s="22"/>
    </row>
    <row r="49" spans="1:11" ht="18" customHeight="1">
      <c r="A49" s="1" t="s">
        <v>49</v>
      </c>
      <c r="B49" s="1"/>
      <c r="C49" s="1"/>
      <c r="D49" s="5"/>
      <c r="E49" s="5"/>
      <c r="F49" s="35">
        <v>0</v>
      </c>
      <c r="G49" s="5" t="s">
        <v>30</v>
      </c>
      <c r="K49" s="22"/>
    </row>
    <row r="50" spans="1:11" ht="15.75">
      <c r="A50" s="1" t="s">
        <v>50</v>
      </c>
      <c r="B50" s="20"/>
      <c r="C50" s="20"/>
      <c r="D50" s="5" t="s">
        <v>51</v>
      </c>
      <c r="E50" s="5"/>
      <c r="F50" s="5"/>
      <c r="G50" s="5"/>
      <c r="K50" s="22"/>
    </row>
    <row r="51" spans="1:11" ht="17.25" customHeight="1">
      <c r="A51" s="1" t="s">
        <v>52</v>
      </c>
      <c r="B51" s="1"/>
      <c r="C51" s="1"/>
      <c r="D51" s="5"/>
      <c r="E51" s="5"/>
      <c r="F51" s="5"/>
      <c r="G51" s="21">
        <v>0</v>
      </c>
      <c r="K51" s="22"/>
    </row>
    <row r="52" spans="1:11" ht="19.5" customHeight="1">
      <c r="A52" s="1" t="s">
        <v>53</v>
      </c>
      <c r="B52" s="1"/>
      <c r="C52" s="1"/>
      <c r="D52" s="21"/>
      <c r="E52" s="35">
        <v>0</v>
      </c>
      <c r="F52" s="5" t="s">
        <v>30</v>
      </c>
      <c r="G52" s="5"/>
      <c r="K52" s="22"/>
    </row>
    <row r="53" spans="1:11" ht="21" customHeight="1">
      <c r="A53" s="1" t="s">
        <v>54</v>
      </c>
      <c r="B53" s="1"/>
      <c r="C53" s="20"/>
      <c r="D53" s="21"/>
      <c r="E53" s="34">
        <f>C44*1.15</f>
        <v>178.36499999999998</v>
      </c>
      <c r="F53" s="5" t="s">
        <v>30</v>
      </c>
      <c r="G53" s="5"/>
      <c r="K53" s="22"/>
    </row>
    <row r="54" spans="1:11" ht="21" customHeight="1">
      <c r="A54" s="1" t="s">
        <v>55</v>
      </c>
      <c r="B54" s="34"/>
      <c r="C54" s="34">
        <f>E53</f>
        <v>178.36499999999998</v>
      </c>
      <c r="D54" s="5" t="s">
        <v>30</v>
      </c>
      <c r="E54" s="7"/>
      <c r="F54" s="5"/>
      <c r="G54" s="5"/>
      <c r="K54" s="22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v>105</v>
      </c>
      <c r="B56" s="1" t="s">
        <v>57</v>
      </c>
      <c r="C56" s="1"/>
      <c r="D56" s="5"/>
      <c r="E56" s="5"/>
      <c r="F56" s="5"/>
      <c r="G56" s="5"/>
      <c r="K56" s="22"/>
    </row>
    <row r="57" spans="1:11" ht="18.75" customHeight="1">
      <c r="A57" s="1" t="s">
        <v>58</v>
      </c>
      <c r="B57" s="1"/>
      <c r="C57" s="1"/>
      <c r="D57" s="21"/>
      <c r="E57" s="35">
        <v>0</v>
      </c>
      <c r="F57" s="5" t="s">
        <v>30</v>
      </c>
      <c r="G57" s="5"/>
      <c r="K57" s="22"/>
    </row>
    <row r="58" spans="1:11" ht="18.75" customHeight="1">
      <c r="A58" s="1" t="s">
        <v>59</v>
      </c>
      <c r="B58" s="1"/>
      <c r="C58" s="1"/>
      <c r="D58" s="23"/>
      <c r="E58" s="36">
        <v>0</v>
      </c>
      <c r="F58" s="5" t="s">
        <v>30</v>
      </c>
      <c r="G58" s="5"/>
      <c r="K58" s="22"/>
    </row>
    <row r="59" spans="1:11" ht="18.75" customHeight="1">
      <c r="A59" s="1" t="s">
        <v>60</v>
      </c>
      <c r="B59" s="20"/>
      <c r="C59" s="34">
        <f>A56</f>
        <v>105</v>
      </c>
      <c r="D59" s="5" t="s">
        <v>30</v>
      </c>
      <c r="E59" s="5"/>
      <c r="F59" s="5"/>
      <c r="G59" s="5"/>
      <c r="K59" s="22"/>
    </row>
    <row r="60" spans="1:11" ht="18.75" customHeight="1">
      <c r="A60" s="1" t="s">
        <v>61</v>
      </c>
      <c r="B60" s="20"/>
      <c r="C60" s="34">
        <v>0</v>
      </c>
      <c r="D60" s="5" t="s">
        <v>30</v>
      </c>
      <c r="E60" s="5"/>
      <c r="F60" s="5"/>
      <c r="G60" s="5"/>
      <c r="K60" s="22"/>
    </row>
    <row r="61" spans="1:11" ht="19.5" customHeight="1">
      <c r="A61" s="1" t="s">
        <v>62</v>
      </c>
      <c r="B61" s="1"/>
      <c r="C61" s="1"/>
      <c r="D61" s="5"/>
      <c r="E61" s="5"/>
      <c r="F61" s="21" t="s">
        <v>17</v>
      </c>
      <c r="G61" s="21"/>
      <c r="K61" s="22"/>
    </row>
    <row r="62" spans="1:7" ht="18" customHeight="1">
      <c r="A62" s="37" t="s">
        <v>63</v>
      </c>
      <c r="B62" s="37"/>
      <c r="C62" s="20">
        <v>7</v>
      </c>
      <c r="D62" s="7" t="s">
        <v>64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65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66</v>
      </c>
      <c r="B67" s="41"/>
      <c r="C67" s="42"/>
      <c r="D67" s="43" t="s">
        <v>67</v>
      </c>
      <c r="E67" s="43"/>
      <c r="F67" s="43" t="s">
        <v>68</v>
      </c>
      <c r="G67" s="43"/>
    </row>
    <row r="68" spans="1:7" ht="15" customHeight="1">
      <c r="A68" s="44" t="s">
        <v>69</v>
      </c>
      <c r="B68" s="44"/>
      <c r="C68" s="45"/>
      <c r="D68" s="46" t="s">
        <v>70</v>
      </c>
      <c r="E68" s="46"/>
      <c r="F68" s="46" t="s">
        <v>71</v>
      </c>
      <c r="G68" s="46"/>
    </row>
    <row r="69" spans="1:7" ht="15" customHeight="1">
      <c r="A69" s="44" t="s">
        <v>72</v>
      </c>
      <c r="B69" s="44"/>
      <c r="C69" s="45"/>
      <c r="D69" s="46" t="s">
        <v>73</v>
      </c>
      <c r="E69" s="46"/>
      <c r="F69" s="47" t="s">
        <v>74</v>
      </c>
      <c r="G69" s="48"/>
    </row>
    <row r="70" spans="1:7" ht="15" customHeight="1">
      <c r="A70" s="44" t="s">
        <v>75</v>
      </c>
      <c r="B70" s="44"/>
      <c r="C70" s="45"/>
      <c r="D70" s="46" t="s">
        <v>76</v>
      </c>
      <c r="E70" s="46"/>
      <c r="F70" s="46"/>
      <c r="G70" s="46"/>
    </row>
    <row r="71" spans="1:7" ht="15.75">
      <c r="A71" s="49" t="s">
        <v>77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78</v>
      </c>
      <c r="B72" s="49"/>
      <c r="C72" s="50"/>
      <c r="D72" s="43" t="s">
        <v>79</v>
      </c>
      <c r="E72" s="43"/>
      <c r="F72" s="51" t="s">
        <v>80</v>
      </c>
      <c r="G72" s="52"/>
    </row>
    <row r="73" spans="1:7" ht="15" customHeight="1">
      <c r="A73" s="49" t="s">
        <v>81</v>
      </c>
      <c r="B73" s="49"/>
      <c r="C73" s="50"/>
      <c r="D73" s="43"/>
      <c r="E73" s="43"/>
      <c r="F73" s="43"/>
      <c r="G73" s="43"/>
    </row>
    <row r="74" spans="1:7" ht="15" customHeight="1">
      <c r="A74" s="49" t="s">
        <v>82</v>
      </c>
      <c r="B74" s="49"/>
      <c r="C74" s="50"/>
      <c r="D74" s="43"/>
      <c r="E74" s="43"/>
      <c r="F74" s="43"/>
      <c r="G74" s="43"/>
    </row>
    <row r="75" spans="1:7" ht="15.75">
      <c r="A75" s="49" t="s">
        <v>83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6" t="s">
        <v>86</v>
      </c>
      <c r="G76" s="46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53" t="s">
        <v>90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91</v>
      </c>
      <c r="B79" s="58"/>
      <c r="C79" s="58"/>
      <c r="D79" s="59" t="s">
        <v>92</v>
      </c>
      <c r="E79" s="60"/>
      <c r="F79" s="47" t="s">
        <v>93</v>
      </c>
      <c r="G79" s="48"/>
    </row>
    <row r="80" spans="1:7" ht="15" customHeight="1">
      <c r="A80" s="57" t="s">
        <v>94</v>
      </c>
      <c r="B80" s="58"/>
      <c r="C80" s="58"/>
      <c r="D80" s="59" t="s">
        <v>95</v>
      </c>
      <c r="E80" s="60"/>
      <c r="F80" s="46" t="s">
        <v>96</v>
      </c>
      <c r="G80" s="46"/>
    </row>
    <row r="81" spans="1:7" ht="15.75">
      <c r="A81" s="61" t="s">
        <v>83</v>
      </c>
      <c r="B81" s="62"/>
      <c r="C81" s="62"/>
      <c r="D81" s="63"/>
      <c r="E81" s="64"/>
      <c r="F81" s="59"/>
      <c r="G81" s="60"/>
    </row>
    <row r="82" spans="1:7" ht="15.75">
      <c r="A82" s="53" t="s">
        <v>97</v>
      </c>
      <c r="B82" s="54"/>
      <c r="C82" s="65"/>
      <c r="D82" s="66"/>
      <c r="E82" s="66"/>
      <c r="F82" s="55"/>
      <c r="G82" s="56"/>
    </row>
    <row r="83" spans="1:7" ht="32.25" customHeight="1">
      <c r="A83" s="57" t="s">
        <v>98</v>
      </c>
      <c r="B83" s="58"/>
      <c r="C83" s="67"/>
      <c r="D83" s="68"/>
      <c r="E83" s="69"/>
      <c r="F83" s="70"/>
      <c r="G83" s="71"/>
    </row>
    <row r="84" spans="1:7" ht="15" customHeight="1">
      <c r="A84" s="57" t="s">
        <v>99</v>
      </c>
      <c r="B84" s="58"/>
      <c r="C84" s="67"/>
      <c r="D84" s="72" t="s">
        <v>100</v>
      </c>
      <c r="E84" s="72"/>
      <c r="F84" s="70" t="s">
        <v>101</v>
      </c>
      <c r="G84" s="71"/>
    </row>
    <row r="85" spans="1:7" ht="17.25" customHeight="1">
      <c r="A85" s="61" t="s">
        <v>83</v>
      </c>
      <c r="B85" s="62"/>
      <c r="C85" s="73"/>
      <c r="D85" s="72"/>
      <c r="E85" s="72"/>
      <c r="F85" s="63"/>
      <c r="G85" s="64"/>
    </row>
    <row r="86" spans="1:7" ht="29.25" customHeight="1">
      <c r="A86" s="53" t="s">
        <v>102</v>
      </c>
      <c r="B86" s="74"/>
      <c r="C86" s="74"/>
      <c r="D86" s="55"/>
      <c r="E86" s="75"/>
      <c r="F86" s="59"/>
      <c r="G86" s="76"/>
    </row>
    <row r="87" spans="1:7" ht="15.75">
      <c r="A87" s="57" t="s">
        <v>103</v>
      </c>
      <c r="B87" s="58"/>
      <c r="C87" s="58"/>
      <c r="D87" s="59" t="s">
        <v>26</v>
      </c>
      <c r="E87" s="60"/>
      <c r="F87" s="59"/>
      <c r="G87" s="60"/>
    </row>
    <row r="88" spans="1:7" ht="15" customHeight="1">
      <c r="A88" s="57" t="s">
        <v>104</v>
      </c>
      <c r="B88" s="58"/>
      <c r="C88" s="58"/>
      <c r="D88" s="59" t="s">
        <v>26</v>
      </c>
      <c r="E88" s="60"/>
      <c r="F88" s="59"/>
      <c r="G88" s="60"/>
    </row>
    <row r="89" spans="1:7" ht="15" customHeight="1">
      <c r="A89" s="57" t="s">
        <v>105</v>
      </c>
      <c r="B89" s="58"/>
      <c r="C89" s="58"/>
      <c r="D89" s="59" t="s">
        <v>26</v>
      </c>
      <c r="E89" s="60"/>
      <c r="F89" s="59"/>
      <c r="G89" s="60"/>
    </row>
    <row r="90" spans="1:7" ht="15" customHeight="1">
      <c r="A90" s="57" t="s">
        <v>106</v>
      </c>
      <c r="B90" s="58"/>
      <c r="C90" s="58"/>
      <c r="D90" s="59" t="s">
        <v>107</v>
      </c>
      <c r="E90" s="60"/>
      <c r="F90" s="59"/>
      <c r="G90" s="60"/>
    </row>
    <row r="91" spans="1:7" ht="15.75">
      <c r="A91" s="57" t="s">
        <v>108</v>
      </c>
      <c r="B91" s="58"/>
      <c r="C91" s="58"/>
      <c r="D91" s="59" t="s">
        <v>26</v>
      </c>
      <c r="E91" s="60"/>
      <c r="F91" s="59"/>
      <c r="G91" s="60"/>
    </row>
    <row r="92" spans="1:7" ht="15.75">
      <c r="A92" s="57" t="s">
        <v>109</v>
      </c>
      <c r="B92" s="58"/>
      <c r="C92" s="58"/>
      <c r="D92" s="59" t="s">
        <v>26</v>
      </c>
      <c r="E92" s="60"/>
      <c r="F92" s="59"/>
      <c r="G92" s="60"/>
    </row>
    <row r="93" spans="1:7" ht="15.75">
      <c r="A93" s="57" t="s">
        <v>110</v>
      </c>
      <c r="B93" s="58"/>
      <c r="C93" s="58"/>
      <c r="D93" s="59" t="s">
        <v>26</v>
      </c>
      <c r="E93" s="60"/>
      <c r="F93" s="59"/>
      <c r="G93" s="60"/>
    </row>
    <row r="94" spans="1:7" ht="15.75">
      <c r="A94" s="57" t="s">
        <v>111</v>
      </c>
      <c r="B94" s="58"/>
      <c r="C94" s="58"/>
      <c r="D94" s="59" t="s">
        <v>26</v>
      </c>
      <c r="E94" s="60"/>
      <c r="F94" s="59"/>
      <c r="G94" s="60"/>
    </row>
    <row r="95" spans="1:7" ht="15.75">
      <c r="A95" s="61" t="s">
        <v>83</v>
      </c>
      <c r="B95" s="62"/>
      <c r="C95" s="62"/>
      <c r="D95" s="63"/>
      <c r="E95" s="64"/>
      <c r="F95" s="63"/>
      <c r="G95" s="64"/>
    </row>
    <row r="96" spans="1:7" ht="45.75" customHeight="1">
      <c r="A96" s="53" t="s">
        <v>112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113</v>
      </c>
      <c r="B97" s="58"/>
      <c r="C97" s="58"/>
      <c r="D97" s="59" t="s">
        <v>107</v>
      </c>
      <c r="E97" s="60"/>
      <c r="F97" s="59" t="s">
        <v>114</v>
      </c>
      <c r="G97" s="60"/>
    </row>
    <row r="98" spans="1:7" ht="15" customHeight="1">
      <c r="A98" s="57" t="s">
        <v>115</v>
      </c>
      <c r="B98" s="58"/>
      <c r="C98" s="58"/>
      <c r="D98" s="59" t="s">
        <v>26</v>
      </c>
      <c r="E98" s="60"/>
      <c r="F98" s="59"/>
      <c r="G98" s="60"/>
    </row>
    <row r="99" spans="1:7" ht="15.75" customHeight="1">
      <c r="A99" s="57" t="s">
        <v>116</v>
      </c>
      <c r="B99" s="58"/>
      <c r="C99" s="58"/>
      <c r="D99" s="59" t="s">
        <v>26</v>
      </c>
      <c r="E99" s="60"/>
      <c r="F99" s="59"/>
      <c r="G99" s="60"/>
    </row>
    <row r="100" spans="1:7" ht="15.75">
      <c r="A100" s="57" t="s">
        <v>117</v>
      </c>
      <c r="B100" s="58"/>
      <c r="C100" s="58"/>
      <c r="D100" s="59" t="s">
        <v>26</v>
      </c>
      <c r="E100" s="60"/>
      <c r="F100" s="59"/>
      <c r="G100" s="60"/>
    </row>
    <row r="101" spans="1:7" ht="15.75">
      <c r="A101" s="57" t="s">
        <v>118</v>
      </c>
      <c r="B101" s="58"/>
      <c r="C101" s="58"/>
      <c r="D101" s="59" t="s">
        <v>26</v>
      </c>
      <c r="E101" s="60"/>
      <c r="F101" s="59"/>
      <c r="G101" s="60"/>
    </row>
    <row r="102" spans="1:7" ht="15" customHeight="1">
      <c r="A102" s="57" t="s">
        <v>119</v>
      </c>
      <c r="B102" s="58"/>
      <c r="C102" s="58"/>
      <c r="D102" s="59" t="s">
        <v>26</v>
      </c>
      <c r="E102" s="60"/>
      <c r="F102" s="59"/>
      <c r="G102" s="60"/>
    </row>
    <row r="103" spans="1:7" ht="15" customHeight="1">
      <c r="A103" s="57" t="s">
        <v>120</v>
      </c>
      <c r="B103" s="58"/>
      <c r="C103" s="58"/>
      <c r="D103" s="59" t="s">
        <v>107</v>
      </c>
      <c r="E103" s="60"/>
      <c r="F103" s="59"/>
      <c r="G103" s="60"/>
    </row>
    <row r="104" spans="1:7" ht="15.75">
      <c r="A104" s="57" t="s">
        <v>121</v>
      </c>
      <c r="B104" s="58"/>
      <c r="C104" s="58"/>
      <c r="D104" s="59" t="s">
        <v>26</v>
      </c>
      <c r="E104" s="60"/>
      <c r="F104" s="59"/>
      <c r="G104" s="60"/>
    </row>
    <row r="105" spans="1:7" ht="15.75">
      <c r="A105" s="57" t="s">
        <v>122</v>
      </c>
      <c r="B105" s="58"/>
      <c r="C105" s="58"/>
      <c r="D105" s="59" t="s">
        <v>26</v>
      </c>
      <c r="E105" s="60"/>
      <c r="F105" s="59"/>
      <c r="G105" s="60"/>
    </row>
    <row r="106" spans="1:7" ht="15.75">
      <c r="A106" s="61" t="s">
        <v>83</v>
      </c>
      <c r="B106" s="62"/>
      <c r="C106" s="62"/>
      <c r="D106" s="63"/>
      <c r="E106" s="64"/>
      <c r="F106" s="63"/>
      <c r="G106" s="64"/>
    </row>
    <row r="107" spans="1:7" ht="15.75" customHeight="1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7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8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6">
      <selection activeCell="EF15" sqref="EF15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8515625" style="2" customWidth="1"/>
    <col min="113" max="113" width="1.14843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9" t="s">
        <v>131</v>
      </c>
    </row>
    <row r="3" spans="1:108" s="81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0" t="s">
        <v>2</v>
      </c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52:108" ht="15" customHeight="1">
      <c r="AZ4" s="58" t="s">
        <v>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</row>
    <row r="5" spans="1:108" s="81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ht="15.75">
      <c r="AZ6" s="2" t="s">
        <v>5</v>
      </c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81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/>
      <c r="CK8" s="86" t="s">
        <v>6</v>
      </c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81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81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8:101" ht="23.25" customHeight="1">
      <c r="BF13" s="2" t="s">
        <v>132</v>
      </c>
      <c r="BH13" s="85"/>
      <c r="BI13" s="85"/>
      <c r="BJ13" s="85"/>
      <c r="BK13" s="85"/>
      <c r="BL13" s="85"/>
      <c r="BM13" s="2" t="s">
        <v>132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133</v>
      </c>
    </row>
    <row r="14" spans="60:100" ht="23.25" customHeight="1">
      <c r="BH14" s="93"/>
      <c r="BI14" s="93"/>
      <c r="BJ14" s="93"/>
      <c r="BK14" s="93"/>
      <c r="BL14" s="93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5"/>
      <c r="CO14" s="95"/>
      <c r="CP14" s="95"/>
      <c r="CQ14" s="95"/>
      <c r="CR14" s="95"/>
      <c r="CS14" s="95"/>
      <c r="CT14" s="84"/>
      <c r="CU14" s="84"/>
      <c r="CV14" s="84"/>
    </row>
    <row r="15" spans="1:108" s="97" customFormat="1" ht="16.5">
      <c r="A15" s="96" t="s">
        <v>134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</row>
    <row r="16" spans="1:115" s="97" customFormat="1" ht="19.5" customHeight="1">
      <c r="A16" s="96" t="s">
        <v>135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H16" s="98">
        <v>1</v>
      </c>
      <c r="DI16" s="98">
        <v>0.62</v>
      </c>
      <c r="DJ16" s="98"/>
      <c r="DK16" s="98"/>
    </row>
    <row r="17" spans="1:108" s="97" customFormat="1" ht="16.5">
      <c r="A17" s="96" t="s">
        <v>136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</row>
    <row r="18" spans="1:108" s="97" customFormat="1" ht="16.5">
      <c r="A18" s="96" t="s">
        <v>137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32:77" ht="15.75">
      <c r="AF19" s="99" t="str">
        <f>'[1]хар-ка по 75-му'!D19</f>
        <v>Д. Событий 28</v>
      </c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138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139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140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100"/>
      <c r="B22" s="101" t="s">
        <v>142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100"/>
      <c r="AT22" s="103">
        <v>0</v>
      </c>
      <c r="AU22" s="103"/>
      <c r="AV22" s="103"/>
      <c r="AW22" s="103"/>
      <c r="AX22" s="103"/>
      <c r="AY22" s="103"/>
      <c r="AZ22" s="104"/>
      <c r="BA22" s="105" t="s">
        <v>143</v>
      </c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6"/>
      <c r="BT22" s="107">
        <f>(('[1]оплата труда'!M20+'[1]материалы'!G19+'[1]Охрана труда'!F21)*DH16)</f>
        <v>0</v>
      </c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9"/>
      <c r="CL22" s="107">
        <f>BT22/('[1]хар-ка по 75-му'!E45+'[1]хар-ка по 75-му'!F48)/12</f>
        <v>0</v>
      </c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08" ht="17.25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113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5"/>
      <c r="BT23" s="116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117"/>
      <c r="CL23" s="116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117"/>
    </row>
    <row r="24" spans="1:108" ht="15.75" customHeight="1">
      <c r="A24" s="100"/>
      <c r="B24" s="101" t="s">
        <v>144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2"/>
      <c r="AS24" s="100"/>
      <c r="AT24" s="103">
        <v>0</v>
      </c>
      <c r="AU24" s="103"/>
      <c r="AV24" s="103"/>
      <c r="AW24" s="103"/>
      <c r="AX24" s="103"/>
      <c r="AY24" s="103"/>
      <c r="AZ24" s="104"/>
      <c r="BA24" s="105" t="s">
        <v>145</v>
      </c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6"/>
      <c r="BT24" s="130">
        <f>0.06*AT24*365*'[1]хар-ка по 75-му'!D29*'[1]хар-ка по 75-му'!C50*(DI16)</f>
        <v>0</v>
      </c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30">
        <f>BT24/('[1]хар-ка по 75-му'!E45+'[1]хар-ка по 75-му'!F48)/12</f>
        <v>0</v>
      </c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1:108" ht="17.2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2"/>
      <c r="AS25" s="113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33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5"/>
      <c r="CL25" s="133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.75" customHeight="1">
      <c r="A26" s="100"/>
      <c r="B26" s="101" t="s">
        <v>146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2"/>
      <c r="AS26" s="100"/>
      <c r="AT26" s="103">
        <v>0</v>
      </c>
      <c r="AU26" s="103"/>
      <c r="AV26" s="103"/>
      <c r="AW26" s="103"/>
      <c r="AX26" s="103"/>
      <c r="AY26" s="103"/>
      <c r="AZ26" s="104"/>
      <c r="BA26" s="105" t="s">
        <v>143</v>
      </c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6"/>
      <c r="BT26" s="130">
        <v>0</v>
      </c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2"/>
      <c r="CL26" s="130">
        <v>0</v>
      </c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1:108" ht="17.25" customHeigh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2"/>
      <c r="AS27" s="113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5"/>
      <c r="BT27" s="133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5"/>
      <c r="CL27" s="133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15.75" customHeight="1">
      <c r="A28" s="100"/>
      <c r="B28" s="101" t="s">
        <v>147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2"/>
      <c r="AS28" s="100"/>
      <c r="AT28" s="103">
        <v>0</v>
      </c>
      <c r="AU28" s="103"/>
      <c r="AV28" s="103"/>
      <c r="AW28" s="103"/>
      <c r="AX28" s="103"/>
      <c r="AY28" s="103"/>
      <c r="AZ28" s="104"/>
      <c r="BA28" s="118" t="s">
        <v>148</v>
      </c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9"/>
      <c r="BT28" s="130">
        <v>0</v>
      </c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/>
      <c r="CL28" s="130">
        <f>BT28/('[1]хар-ка по 75-му'!E45+'[1]хар-ка по 75-му'!F48)/12</f>
        <v>0</v>
      </c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1:108" ht="17.25" customHeigh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3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5"/>
      <c r="BT29" s="133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5"/>
      <c r="CL29" s="133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ht="32.25" customHeight="1">
      <c r="A30" s="41" t="s">
        <v>149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100"/>
      <c r="B31" s="101" t="s">
        <v>150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  <c r="AS31" s="100"/>
      <c r="AT31" s="103">
        <v>3</v>
      </c>
      <c r="AU31" s="103"/>
      <c r="AV31" s="103"/>
      <c r="AW31" s="103"/>
      <c r="AX31" s="103"/>
      <c r="AY31" s="103"/>
      <c r="AZ31" s="104"/>
      <c r="BA31" s="105" t="s">
        <v>143</v>
      </c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6"/>
      <c r="BT31" s="130">
        <f>(('[1]оплата труда'!M43+'[1]материалы'!G49+'[1]Охрана труда'!F46)*DH16)</f>
        <v>939.790121008224</v>
      </c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2"/>
      <c r="CL31" s="130">
        <f>BT31/('[1]хар-ка по 75-му'!$E$45+'[1]хар-ка по 75-му'!F48)/12</f>
        <v>0.62353378517</v>
      </c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2"/>
      <c r="DK31" s="120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13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133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5"/>
      <c r="CL32" s="133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100"/>
      <c r="B33" s="101" t="s">
        <v>151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0"/>
      <c r="AT33" s="103">
        <v>0</v>
      </c>
      <c r="AU33" s="103"/>
      <c r="AV33" s="103"/>
      <c r="AW33" s="103"/>
      <c r="AX33" s="103"/>
      <c r="AY33" s="103"/>
      <c r="AZ33" s="104"/>
      <c r="BA33" s="105" t="s">
        <v>143</v>
      </c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6"/>
      <c r="BT33" s="130">
        <v>0</v>
      </c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2"/>
      <c r="CL33" s="130">
        <f>BT33/('[1]хар-ка по 75-му'!$E$45+'[1]хар-ка по 75-му'!F48)/12</f>
        <v>0</v>
      </c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</row>
    <row r="34" spans="1:108" ht="17.2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AS34" s="113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5"/>
      <c r="BT34" s="133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5"/>
      <c r="CL34" s="133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5"/>
    </row>
    <row r="35" spans="1:108" ht="15.75" customHeight="1">
      <c r="A35" s="100"/>
      <c r="B35" s="101" t="s">
        <v>152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2"/>
      <c r="AS35" s="100"/>
      <c r="AT35" s="103">
        <v>3</v>
      </c>
      <c r="AU35" s="103"/>
      <c r="AV35" s="103"/>
      <c r="AW35" s="103"/>
      <c r="AX35" s="103"/>
      <c r="AY35" s="103"/>
      <c r="AZ35" s="104"/>
      <c r="BA35" s="105" t="s">
        <v>143</v>
      </c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6"/>
      <c r="BT35" s="130">
        <f>(('[1]оплата труда'!M68+'[1]материалы'!G60+'[1]Охрана труда'!F48)*DH16)</f>
        <v>747.1533205134535</v>
      </c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2"/>
      <c r="CL35" s="130">
        <f>BT35/('[1]хар-ка по 75-му'!$E$45+'[1]хар-ка по 75-му'!F48)/12</f>
        <v>0.495722744502026</v>
      </c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2"/>
    </row>
    <row r="36" spans="1:108" ht="35.2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2"/>
      <c r="AS36" s="113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  <c r="BT36" s="133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5"/>
      <c r="CL36" s="133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ht="47.25" customHeight="1">
      <c r="A37" s="100"/>
      <c r="B37" s="101" t="s">
        <v>153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2"/>
      <c r="AS37" s="100"/>
      <c r="AT37" s="101" t="s">
        <v>154</v>
      </c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2"/>
      <c r="BT37" s="130">
        <f>(('[1]оплата труда'!M81+'[1]материалы'!G70+'[1]Охрана труда'!F49)*DH16)*1</f>
        <v>1957.936055065703</v>
      </c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2"/>
      <c r="CL37" s="130">
        <f>BT37/('[1]хар-ка по 75-му'!E45+'[1]хар-ка по 75-му'!F48)/12</f>
        <v>1.299055238233614</v>
      </c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2"/>
    </row>
    <row r="38" spans="1:108" ht="15.75" customHeigh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121"/>
      <c r="AT38" s="37" t="s">
        <v>155</v>
      </c>
      <c r="AU38" s="37"/>
      <c r="AV38" s="37"/>
      <c r="AW38" s="37"/>
      <c r="AX38" s="37"/>
      <c r="AY38" s="37"/>
      <c r="AZ38" s="94"/>
      <c r="BA38" s="38"/>
      <c r="BB38" s="38"/>
      <c r="BC38" s="38"/>
      <c r="BD38" s="38"/>
      <c r="BE38" s="90">
        <v>2</v>
      </c>
      <c r="BF38" s="90"/>
      <c r="BG38" s="90"/>
      <c r="BH38" s="90"/>
      <c r="BI38" s="90"/>
      <c r="BJ38" s="90"/>
      <c r="BK38" s="38"/>
      <c r="BL38" s="38" t="s">
        <v>156</v>
      </c>
      <c r="BN38" s="38"/>
      <c r="BO38" s="38"/>
      <c r="BP38" s="38"/>
      <c r="BQ38" s="38"/>
      <c r="BR38" s="38"/>
      <c r="BS38" s="124"/>
      <c r="BT38" s="174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6"/>
      <c r="CL38" s="174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6"/>
    </row>
    <row r="39" spans="1:108" ht="32.25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2"/>
      <c r="AS39" s="125"/>
      <c r="AT39" s="111" t="s">
        <v>157</v>
      </c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33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5"/>
      <c r="CL39" s="133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spans="1:108" ht="14.25" customHeight="1">
      <c r="A40" s="126"/>
      <c r="B40" s="101" t="s">
        <v>158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27" t="s">
        <v>159</v>
      </c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9"/>
      <c r="BT40" s="130">
        <f>'[1]ЖБО'!F88</f>
        <v>14293.454068045547</v>
      </c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2"/>
      <c r="CL40" s="130">
        <f>BT40/'[1]хар-ка по 75-му'!E45/12</f>
        <v>9.483448824340199</v>
      </c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2"/>
    </row>
    <row r="41" spans="1:108" ht="3.75" customHeight="1">
      <c r="A41" s="126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2"/>
      <c r="AS41" s="113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/>
      <c r="BT41" s="133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5"/>
      <c r="CL41" s="133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5"/>
    </row>
    <row r="42" spans="1:108" ht="15.75" customHeight="1">
      <c r="A42" s="100"/>
      <c r="B42" s="101" t="s">
        <v>160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27" t="s">
        <v>159</v>
      </c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9"/>
      <c r="BT42" s="130">
        <f>CL42*('[1]хар-ка по 75-му'!$E$45+'[1]хар-ка по 75-му'!F48)*12</f>
        <v>1873.7018999999998</v>
      </c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2"/>
      <c r="CL42" s="130">
        <f>'[1]ТБО'!G7</f>
        <v>1.2431673964968153</v>
      </c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2"/>
    </row>
    <row r="43" spans="1:108" ht="31.5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  <c r="AS43" s="113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5"/>
      <c r="BT43" s="133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5"/>
      <c r="CL43" s="133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</row>
    <row r="44" spans="1:108" ht="17.25" customHeight="1">
      <c r="A44" s="41" t="s">
        <v>161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100"/>
      <c r="B45" s="101" t="s">
        <v>162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0"/>
      <c r="AT45" s="103">
        <v>0</v>
      </c>
      <c r="AU45" s="103"/>
      <c r="AV45" s="103"/>
      <c r="AW45" s="103"/>
      <c r="AX45" s="103"/>
      <c r="AY45" s="103"/>
      <c r="AZ45" s="104"/>
      <c r="BA45" s="118" t="s">
        <v>163</v>
      </c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9"/>
      <c r="BT45" s="130">
        <f>(('[1]оплата труда'!M91+'[1]материалы'!G81+'[1]Охрана труда'!F73)*DH16)</f>
        <v>0</v>
      </c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2"/>
      <c r="CL45" s="130">
        <f>BT45/('[1]хар-ка по 75-му'!E45+'[1]хар-ка по 75-му'!F48)/12</f>
        <v>0</v>
      </c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2"/>
    </row>
    <row r="46" spans="1:108" ht="17.25" customHeight="1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2"/>
      <c r="AS46" s="113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5"/>
      <c r="BT46" s="133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5"/>
      <c r="CL46" s="133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</row>
    <row r="47" spans="1:108" ht="15.75" customHeight="1">
      <c r="A47" s="100"/>
      <c r="B47" s="101" t="s">
        <v>164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2"/>
      <c r="AS47" s="100"/>
      <c r="AT47" s="103">
        <v>0</v>
      </c>
      <c r="AU47" s="103"/>
      <c r="AV47" s="103"/>
      <c r="AW47" s="103"/>
      <c r="AX47" s="103"/>
      <c r="AY47" s="103"/>
      <c r="AZ47" s="104"/>
      <c r="BA47" s="118" t="s">
        <v>163</v>
      </c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9"/>
      <c r="BT47" s="130">
        <f>('[1]оплата труда'!M108+'[1]материалы'!I94+'[1]Охрана труда'!F74)</f>
        <v>0</v>
      </c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2"/>
      <c r="CL47" s="130">
        <f>BT47/('[1]хар-ка по 75-му'!E45+'[1]хар-ка по 75-му'!F48)/12</f>
        <v>0</v>
      </c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2"/>
    </row>
    <row r="48" spans="1:108" ht="63.75" customHeigh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2"/>
      <c r="AS48" s="113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5"/>
      <c r="BT48" s="133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5"/>
      <c r="CL48" s="133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5"/>
    </row>
    <row r="49" spans="1:108" ht="31.5" customHeight="1">
      <c r="A49" s="100"/>
      <c r="B49" s="101" t="s">
        <v>165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2"/>
      <c r="AS49" s="100"/>
      <c r="AT49" s="101" t="s">
        <v>166</v>
      </c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2"/>
      <c r="BT49" s="130">
        <f>(('[1]оплата труда'!M116+'[1]материалы'!H102+'[1]Охрана труда'!F75)*DH16)</f>
        <v>0</v>
      </c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2"/>
      <c r="CL49" s="130">
        <f>BT49/('[1]хар-ка по 75-му'!E45+'[1]хар-ка по 75-му'!F48)/12</f>
        <v>0</v>
      </c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2"/>
    </row>
    <row r="50" spans="1:108" ht="15.75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/>
      <c r="AS50" s="121"/>
      <c r="AT50" s="37" t="s">
        <v>167</v>
      </c>
      <c r="AU50" s="37"/>
      <c r="AV50" s="37"/>
      <c r="AW50" s="37"/>
      <c r="AX50" s="37"/>
      <c r="AY50" s="37"/>
      <c r="AZ50" s="94"/>
      <c r="BA50" s="38"/>
      <c r="BB50" s="38"/>
      <c r="BC50" s="38"/>
      <c r="BD50" s="38"/>
      <c r="BE50" s="90" t="s">
        <v>168</v>
      </c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124"/>
      <c r="BT50" s="174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6"/>
      <c r="CL50" s="174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6"/>
    </row>
    <row r="51" spans="1:108" ht="49.5" customHeight="1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S51" s="125"/>
      <c r="AT51" s="111" t="s">
        <v>169</v>
      </c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  <c r="BT51" s="133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5"/>
      <c r="CL51" s="133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</row>
    <row r="52" spans="1:108" ht="15" customHeight="1">
      <c r="A52" s="126"/>
      <c r="B52" s="101" t="s">
        <v>170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21"/>
      <c r="AT52" s="136">
        <v>0</v>
      </c>
      <c r="AU52" s="136"/>
      <c r="AV52" s="136"/>
      <c r="AW52" s="136"/>
      <c r="AX52" s="136"/>
      <c r="AY52" s="136"/>
      <c r="AZ52" s="137"/>
      <c r="BA52" s="138" t="s">
        <v>163</v>
      </c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9"/>
      <c r="BT52" s="130">
        <f>('[1]оплата труда'!M126+'[1]оплата труда'!M137+'[1]материалы'!H111+'[1]Охрана труда'!F76)*DH16</f>
        <v>0</v>
      </c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2"/>
      <c r="CL52" s="130">
        <f>BT52/('[1]хар-ка по 75-му'!E45+'[1]хар-ка по 75-му'!F48)/12</f>
        <v>0</v>
      </c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2"/>
    </row>
    <row r="53" spans="1:108" ht="17.25" customHeight="1">
      <c r="A53" s="126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2"/>
      <c r="AS53" s="121"/>
      <c r="AT53" s="140"/>
      <c r="AU53" s="140"/>
      <c r="AV53" s="140"/>
      <c r="AW53" s="140"/>
      <c r="AX53" s="140"/>
      <c r="AY53" s="140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9"/>
      <c r="BT53" s="133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5"/>
      <c r="CL53" s="133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5"/>
    </row>
    <row r="54" spans="1:108" ht="15.75" customHeight="1">
      <c r="A54" s="100"/>
      <c r="B54" s="101" t="s">
        <v>171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2"/>
      <c r="AS54" s="100"/>
      <c r="AT54" s="103">
        <v>0</v>
      </c>
      <c r="AU54" s="103"/>
      <c r="AV54" s="103"/>
      <c r="AW54" s="103"/>
      <c r="AX54" s="103"/>
      <c r="AY54" s="103"/>
      <c r="AZ54" s="104"/>
      <c r="BA54" s="118" t="s">
        <v>172</v>
      </c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9"/>
      <c r="BT54" s="130">
        <v>0</v>
      </c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2"/>
      <c r="CL54" s="130">
        <f>BT54/('[1]хар-ка по 75-му'!E45+'[1]хар-ка по 75-му'!F48)/12</f>
        <v>0</v>
      </c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2"/>
    </row>
    <row r="55" spans="1:108" ht="16.5" customHeight="1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2"/>
      <c r="AS55" s="113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5"/>
      <c r="BT55" s="133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5"/>
      <c r="CL55" s="133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5"/>
    </row>
    <row r="56" spans="1:108" ht="17.25" customHeight="1">
      <c r="A56" s="41" t="s">
        <v>173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100"/>
      <c r="B57" s="101" t="s">
        <v>174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100"/>
      <c r="AT57" s="101" t="s">
        <v>175</v>
      </c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2"/>
      <c r="BT57" s="130">
        <f>(('[1]оплата труда'!M172+'[1]материалы'!H139+'[1]Охрана труда'!F220)*DH16)</f>
        <v>146.97308090729263</v>
      </c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2"/>
      <c r="CL57" s="130">
        <f>BT57/('[1]хар-ка по 75-му'!E45+'[1]хар-ка по 75-му'!F48)/12</f>
        <v>0.09751398680154766</v>
      </c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2"/>
    </row>
    <row r="58" spans="1:108" ht="15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3"/>
      <c r="AS58" s="121"/>
      <c r="AT58" s="37" t="s">
        <v>176</v>
      </c>
      <c r="AU58" s="37"/>
      <c r="AV58" s="37"/>
      <c r="AW58" s="37"/>
      <c r="AX58" s="37"/>
      <c r="AY58" s="37"/>
      <c r="AZ58" s="94"/>
      <c r="BA58" s="38"/>
      <c r="BB58" s="38"/>
      <c r="BC58" s="38"/>
      <c r="BD58" s="38"/>
      <c r="BE58" s="90">
        <v>0</v>
      </c>
      <c r="BF58" s="90"/>
      <c r="BG58" s="90"/>
      <c r="BH58" s="90"/>
      <c r="BI58" s="90"/>
      <c r="BJ58" s="90"/>
      <c r="BK58" s="38"/>
      <c r="BL58" s="38" t="s">
        <v>177</v>
      </c>
      <c r="BN58" s="38"/>
      <c r="BO58" s="38"/>
      <c r="BP58" s="38"/>
      <c r="BQ58" s="38"/>
      <c r="BR58" s="38"/>
      <c r="BS58" s="124"/>
      <c r="BT58" s="174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6"/>
      <c r="CL58" s="174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6"/>
    </row>
    <row r="59" spans="1:108" ht="63" customHeigh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3"/>
      <c r="AS59" s="121"/>
      <c r="AT59" s="122" t="s">
        <v>178</v>
      </c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3"/>
      <c r="BT59" s="174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6"/>
      <c r="CL59" s="174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6"/>
    </row>
    <row r="60" spans="1:108" ht="15.75" customHeight="1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3"/>
      <c r="AS60" s="121"/>
      <c r="AT60" s="90">
        <v>0</v>
      </c>
      <c r="AU60" s="90"/>
      <c r="AV60" s="90"/>
      <c r="AW60" s="90"/>
      <c r="AX60" s="90"/>
      <c r="AY60" s="90"/>
      <c r="AZ60" s="94"/>
      <c r="BA60" s="141" t="s">
        <v>179</v>
      </c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2"/>
      <c r="BT60" s="174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6"/>
    </row>
    <row r="61" spans="1:108" ht="79.5" customHeight="1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3"/>
      <c r="AS61" s="121"/>
      <c r="AT61" s="122" t="s">
        <v>180</v>
      </c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3"/>
      <c r="BT61" s="174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6"/>
      <c r="CL61" s="174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6"/>
    </row>
    <row r="62" spans="1:108" ht="15.75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3"/>
      <c r="AS62" s="121"/>
      <c r="AT62" s="90">
        <v>2</v>
      </c>
      <c r="AU62" s="90"/>
      <c r="AV62" s="90"/>
      <c r="AW62" s="90"/>
      <c r="AX62" s="90"/>
      <c r="AY62" s="90"/>
      <c r="AZ62" s="94"/>
      <c r="BA62" s="141" t="s">
        <v>163</v>
      </c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2"/>
      <c r="BT62" s="174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6"/>
      <c r="CL62" s="174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6"/>
    </row>
    <row r="63" spans="1:108" ht="3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2"/>
      <c r="AS63" s="125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3"/>
      <c r="BT63" s="133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5"/>
      <c r="CL63" s="133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5"/>
    </row>
    <row r="64" spans="1:108" ht="21.75" customHeight="1">
      <c r="A64" s="110"/>
      <c r="B64" s="101" t="s">
        <v>181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2"/>
      <c r="AS64" s="100"/>
      <c r="AT64" s="144" t="s">
        <v>159</v>
      </c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5"/>
      <c r="BT64" s="130">
        <f>'[1]оплата труда'!M182+'[1]Охрана труда'!F221+'[1]материалы'!H149</f>
        <v>0</v>
      </c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2"/>
      <c r="CL64" s="130">
        <f>BT64/('[1]хар-ка по 75-му'!E45+'[1]хар-ка по 75-му'!F48)/12</f>
        <v>0</v>
      </c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2"/>
    </row>
    <row r="65" spans="1:108" ht="9.75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2"/>
      <c r="AS65" s="113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5"/>
      <c r="BT65" s="133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5"/>
      <c r="CL65" s="133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</row>
    <row r="66" spans="1:108" ht="25.5" customHeight="1">
      <c r="A66" s="126"/>
      <c r="B66" s="101" t="str">
        <f>'[1]оплата труда'!A184</f>
        <v>18. Ремонт фундаментов под стенами существующих зданий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2"/>
      <c r="AS66" s="144" t="s">
        <v>159</v>
      </c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5"/>
      <c r="BS66" s="146"/>
      <c r="BT66" s="130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2"/>
      <c r="CL66" s="130">
        <f>BT66/('[1]хар-ка по 75-му'!E45+'[1]хар-ка по 75-му'!F48)/12*'[1]перечень по 75-му'!DH16</f>
        <v>0.6706254008551897</v>
      </c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2"/>
    </row>
    <row r="67" spans="1:108" ht="9" customHeight="1">
      <c r="A67" s="126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2"/>
      <c r="AS67" s="116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117"/>
      <c r="BT67" s="133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5"/>
      <c r="CL67" s="133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5"/>
    </row>
    <row r="68" spans="1:108" ht="25.5" customHeight="1">
      <c r="A68" s="126"/>
      <c r="B68" s="101" t="str">
        <f>'[1]оплата труда'!A228</f>
        <v>19. Устранение повреждений ступеней, полов в местах общего пользования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2"/>
      <c r="AS68" s="127" t="s">
        <v>159</v>
      </c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9"/>
      <c r="BT68" s="130">
        <f>('[1]оплата труда'!M236+'[1]оплата труда'!M246+'[1]материалы'!H186+'[1]Охрана труда'!F223)</f>
        <v>1466.310041619261</v>
      </c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/>
      <c r="CL68" s="130">
        <f>BT68/('[1]хар-ка по 75-му'!E45+'[1]хар-ка по 75-му'!F48)/12</f>
        <v>0.9728702505435649</v>
      </c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2"/>
    </row>
    <row r="69" spans="1:108" ht="21" customHeight="1">
      <c r="A69" s="126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2"/>
      <c r="AS69" s="113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5"/>
      <c r="BT69" s="133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5"/>
      <c r="CL69" s="133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5"/>
    </row>
    <row r="70" spans="1:108" ht="25.5" customHeight="1">
      <c r="A70" s="126"/>
      <c r="B70" s="101" t="str">
        <f>'[1]оплата труда'!A248</f>
        <v>20. Частичный ремонт кровли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2"/>
      <c r="AS70" s="127" t="s">
        <v>159</v>
      </c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9"/>
      <c r="BT70" s="130">
        <f>'[1]оплата труда'!M258+'[1]Охрана труда'!F224+'[1]материалы'!H199</f>
        <v>467.0245765674919</v>
      </c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2"/>
      <c r="CL70" s="130">
        <f>BT70/('[1]хар-ка по 75-му'!E45+'[1]хар-ка по 75-му'!F48)/12</f>
        <v>0.30986237829584123</v>
      </c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2"/>
    </row>
    <row r="71" spans="1:108" ht="4.5" customHeight="1">
      <c r="A71" s="126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2"/>
      <c r="AS71" s="147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2"/>
      <c r="BT71" s="133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5"/>
      <c r="CL71" s="133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</row>
    <row r="72" spans="1:108" ht="25.5" customHeight="1">
      <c r="A72" s="126"/>
      <c r="B72" s="101" t="s">
        <v>182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27" t="s">
        <v>159</v>
      </c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9"/>
      <c r="BT72" s="131">
        <f>'[1]оплата труда'!M270+'[1]Охрана труда'!F225+'[1]материалы'!H208</f>
        <v>0</v>
      </c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2"/>
      <c r="CL72" s="130">
        <f>BT72/('[1]хар-ка по 75-му'!E45+'[1]хар-ка по 75-му'!F48)/12</f>
        <v>0</v>
      </c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2"/>
    </row>
    <row r="73" spans="1:108" ht="9" customHeight="1">
      <c r="A73" s="126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5"/>
      <c r="CL73" s="133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5"/>
    </row>
    <row r="74" spans="2:108" ht="25.5" customHeight="1">
      <c r="B74" s="101" t="str">
        <f>'[1]оплата труда'!A272</f>
        <v>22. Устранение засоров внутренних канализационных трубопроводов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27" t="s">
        <v>159</v>
      </c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9"/>
      <c r="BT74" s="131">
        <f>'[1]оплата труда'!M278+'[1]Охрана труда'!F226+'[1]материалы'!H214</f>
        <v>0</v>
      </c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2"/>
      <c r="CL74" s="130">
        <f>BT74/('[1]хар-ка по 75-му'!$E$45+'[1]хар-ка по 75-му'!$F$48)/12</f>
        <v>0</v>
      </c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2"/>
    </row>
    <row r="75" spans="1:112" ht="25.5" customHeight="1">
      <c r="A75" s="15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5"/>
      <c r="CL75" s="133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5"/>
      <c r="DH75" s="152"/>
    </row>
    <row r="76" spans="1:108" ht="16.5" customHeight="1">
      <c r="A76" s="153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7" t="s">
        <v>159</v>
      </c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9"/>
      <c r="BT76" s="131">
        <f>'[1]оплата труда'!M287+'[1]Охрана труда'!F227+'[1]материалы'!H220</f>
        <v>0</v>
      </c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2"/>
      <c r="CL76" s="130">
        <f>BT76/('[1]хар-ка по 75-му'!$E$45+'[1]хар-ка по 75-му'!$F$48)/12</f>
        <v>0</v>
      </c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2"/>
    </row>
    <row r="77" spans="1:108" ht="30" customHeight="1">
      <c r="A77" s="153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6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117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5"/>
      <c r="CL77" s="133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5"/>
    </row>
    <row r="78" spans="1:108" ht="16.5" customHeight="1">
      <c r="A78" s="153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4" t="s">
        <v>159</v>
      </c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6"/>
      <c r="BT78" s="130">
        <f>'[1]оплата труда'!M295+'[1]Охрана труда'!F228+'[1]материалы'!H227</f>
        <v>0</v>
      </c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2"/>
      <c r="CL78" s="130">
        <f>BT78/('[1]хар-ка по 75-му'!$E$45+'[1]хар-ка по 75-му'!$F$48)/12</f>
        <v>0</v>
      </c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2"/>
    </row>
    <row r="79" spans="1:108" ht="16.5" customHeight="1">
      <c r="A79" s="153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7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9"/>
      <c r="BT79" s="133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5"/>
      <c r="CL79" s="133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5"/>
    </row>
    <row r="80" spans="1:108" ht="16.5" customHeight="1">
      <c r="A80" s="153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4" t="s">
        <v>159</v>
      </c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6"/>
      <c r="BT80" s="130">
        <f>'[1]оплата труда'!M302+'[1]Охрана труда'!F229+'[1]материалы'!C230</f>
        <v>0</v>
      </c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2"/>
      <c r="CL80" s="130">
        <f>BT80/('[1]хар-ка по 75-му'!$E$45+'[1]хар-ка по 75-му'!$F$48)/12</f>
        <v>0</v>
      </c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2"/>
    </row>
    <row r="81" spans="1:108" ht="16.5" customHeight="1">
      <c r="A81" s="153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7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9"/>
      <c r="BT81" s="133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5"/>
      <c r="CL81" s="133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5"/>
    </row>
    <row r="82" spans="1:108" ht="16.5" customHeight="1">
      <c r="A82" s="153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4" t="s">
        <v>159</v>
      </c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6"/>
      <c r="BT82" s="130">
        <f>'[1]оплата труда'!M312+'[1]Охрана труда'!F230+'[1]материалы'!H237</f>
        <v>0</v>
      </c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2"/>
      <c r="CL82" s="130">
        <f>BT82/('[1]хар-ка по 75-му'!$E$45+'[1]хар-ка по 75-му'!$F$48)/12</f>
        <v>0</v>
      </c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2"/>
    </row>
    <row r="83" spans="1:108" ht="16.5" customHeight="1">
      <c r="A83" s="15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7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9"/>
      <c r="BT83" s="133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5"/>
      <c r="CL83" s="133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5"/>
    </row>
    <row r="84" spans="1:108" ht="16.5" customHeight="1">
      <c r="A84" s="153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4" t="s">
        <v>159</v>
      </c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6"/>
      <c r="BT84" s="130">
        <f>'[1]оплата труда'!M319+'[1]Охрана труда'!F231+'[1]материалы'!C240</f>
        <v>0</v>
      </c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2"/>
      <c r="CL84" s="130">
        <f>BT84/('[1]хар-ка по 75-му'!$E$45+'[1]хар-ка по 75-му'!$F$48)/12</f>
        <v>0</v>
      </c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2"/>
    </row>
    <row r="85" spans="1:108" ht="31.5" customHeight="1">
      <c r="A85" s="12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7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9"/>
      <c r="BT85" s="133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5"/>
      <c r="CL85" s="133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5"/>
    </row>
    <row r="86" spans="1:108" ht="31.5" customHeight="1">
      <c r="A86" s="126"/>
      <c r="B86" s="101" t="str">
        <f>'[1]оплата труда'!A321</f>
        <v>28.Проверка устройств отопления в чердачных и подвальных помещениях.       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2"/>
      <c r="AS86" s="154" t="s">
        <v>159</v>
      </c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6"/>
      <c r="BT86" s="130">
        <f>'[1]оплата труда'!M327+'[1]Охрана труда'!F232+'[1]материалы'!C243</f>
        <v>0</v>
      </c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2"/>
      <c r="CL86" s="130">
        <f>BT86/('[1]хар-ка по 75-му'!$E$45+'[1]хар-ка по 75-му'!$F$48)/12</f>
        <v>0</v>
      </c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2"/>
    </row>
    <row r="87" spans="1:108" ht="31.5" customHeight="1">
      <c r="A87" s="126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2"/>
      <c r="AS87" s="157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9"/>
      <c r="BT87" s="133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5"/>
      <c r="CL87" s="133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5"/>
    </row>
    <row r="88" spans="1:108" ht="31.5" customHeight="1">
      <c r="A88" s="126"/>
      <c r="B88" s="101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2"/>
      <c r="AS88" s="154" t="s">
        <v>159</v>
      </c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6"/>
      <c r="BT88" s="130">
        <f>'[1]оплата труда'!M337+'[1]Охрана труда'!F233+'[1]материалы'!H256</f>
        <v>0</v>
      </c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2"/>
      <c r="CL88" s="130">
        <f>BT88/('[1]хар-ка по 75-му'!$E$45+'[1]хар-ка по 75-му'!$F$48)/12</f>
        <v>0</v>
      </c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2"/>
    </row>
    <row r="89" spans="1:108" ht="31.5" customHeight="1">
      <c r="A89" s="126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2"/>
      <c r="AS89" s="157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9"/>
      <c r="BT89" s="133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5"/>
      <c r="CL89" s="133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5"/>
    </row>
    <row r="90" spans="1:108" ht="31.5" customHeight="1">
      <c r="A90" s="126"/>
      <c r="B90" s="101" t="str">
        <f>'[1]оплата труда'!A340</f>
        <v>30. Замена  неисправных  участков электрической сети здания    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2"/>
      <c r="AS90" s="154" t="s">
        <v>159</v>
      </c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6"/>
      <c r="BT90" s="130">
        <f>'[1]оплата труда'!M347+'[1]Охрана труда'!F234+'[1]материалы'!H265</f>
        <v>135.27589080974738</v>
      </c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2"/>
      <c r="CL90" s="130">
        <f>BT90/('[1]хар-ка по 75-му'!$E$45+'[1]хар-ка по 75-му'!$F$48)/12</f>
        <v>0.08975311226761372</v>
      </c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2"/>
    </row>
    <row r="91" spans="1:108" ht="13.5" customHeight="1">
      <c r="A91" s="126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2"/>
      <c r="AS91" s="157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9"/>
      <c r="BT91" s="133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5"/>
      <c r="CL91" s="133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5"/>
    </row>
    <row r="92" spans="1:108" ht="19.5" customHeight="1">
      <c r="A92" s="126"/>
      <c r="B92" s="101" t="str">
        <f>'[1]оплата труда'!A350</f>
        <v>31. Ремонт щитов.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2"/>
      <c r="AS92" s="154" t="s">
        <v>159</v>
      </c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6"/>
      <c r="BT92" s="130">
        <f>'[1]оплата труда'!M356+'[1]Охрана труда'!F235+'[1]материалы'!H280</f>
        <v>0</v>
      </c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2"/>
      <c r="CL92" s="130">
        <f>BT92/('[1]хар-ка по 75-му'!$E$45+'[1]хар-ка по 75-му'!$F$48)/12</f>
        <v>0</v>
      </c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2"/>
    </row>
    <row r="93" spans="1:108" ht="21" customHeight="1">
      <c r="A93" s="126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2"/>
      <c r="AS93" s="157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9"/>
      <c r="BT93" s="133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5"/>
      <c r="CL93" s="133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5"/>
    </row>
    <row r="94" spans="1:108" ht="21" customHeight="1">
      <c r="A94" s="126"/>
      <c r="B94" s="101" t="str">
        <f>'[1]оплата труда'!A358</f>
        <v>32. Ремонт внутренней штукатурки отдельным местами (стены подъезда)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2"/>
      <c r="AS94" s="154" t="s">
        <v>159</v>
      </c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6"/>
      <c r="BT94" s="130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2"/>
      <c r="CL94" s="130">
        <f>BT94/('[1]хар-ка по 75-му'!$E$45+'[1]хар-ка по 75-му'!$F$48)/12</f>
        <v>0</v>
      </c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2"/>
    </row>
    <row r="95" spans="1:108" ht="29.25" customHeight="1">
      <c r="A95" s="126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2"/>
      <c r="AS95" s="157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9"/>
      <c r="BT95" s="133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5"/>
      <c r="CL95" s="133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5"/>
    </row>
    <row r="96" spans="1:108" ht="21" customHeight="1">
      <c r="A96" s="126"/>
      <c r="B96" s="101" t="str">
        <f>'[1]оплата труда'!A391</f>
        <v>33. Смена отдельных досок наружной обшивки деревянных стен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2"/>
      <c r="AS96" s="154" t="s">
        <v>159</v>
      </c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6"/>
      <c r="BT96" s="130">
        <f>'[1]оплата труда'!M398+'[1]Охрана труда'!F238+'[1]материалы'!H313</f>
        <v>324.9131141251543</v>
      </c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2"/>
      <c r="CL96" s="130">
        <f>BT96/('[1]хар-ка по 75-му'!$E$45+'[1]хар-ка по 75-му'!$F$48)/12</f>
        <v>0.2155739876095769</v>
      </c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2"/>
    </row>
    <row r="97" spans="1:108" ht="35.25" customHeight="1">
      <c r="A97" s="126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2"/>
      <c r="AS97" s="157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9"/>
      <c r="BT97" s="133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5"/>
      <c r="CL97" s="133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5"/>
    </row>
    <row r="98" spans="1:108" ht="111" customHeight="1">
      <c r="A98" s="126"/>
      <c r="B98" s="111" t="s">
        <v>183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2"/>
      <c r="AS98" s="125"/>
      <c r="AT98" s="160" t="s">
        <v>184</v>
      </c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1"/>
      <c r="BT98" s="133">
        <f>CL98*('[1]хар-ка по 75-му'!E45+'[1]хар-ка по 75-му'!F48)*12</f>
        <v>306.464</v>
      </c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5"/>
      <c r="CL98" s="133">
        <f>'[1]Аварийная служба'!B6/3</f>
        <v>0.20333333333333334</v>
      </c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5"/>
    </row>
    <row r="99" spans="1:108" ht="15.75" customHeight="1">
      <c r="A99" s="100"/>
      <c r="B99" s="101" t="s">
        <v>185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2"/>
      <c r="AS99" s="100"/>
      <c r="AT99" s="103">
        <v>0</v>
      </c>
      <c r="AU99" s="103"/>
      <c r="AV99" s="103"/>
      <c r="AW99" s="103"/>
      <c r="AX99" s="103"/>
      <c r="AY99" s="103"/>
      <c r="AZ99" s="104"/>
      <c r="BA99" s="118" t="s">
        <v>163</v>
      </c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9"/>
      <c r="BT99" s="130">
        <f>CL99*'[1]хар-ка по 75-му'!E45*12*AT99</f>
        <v>0</v>
      </c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2"/>
      <c r="CL99" s="130">
        <f>5/12*AT99</f>
        <v>0</v>
      </c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2"/>
    </row>
    <row r="100" spans="1:108" ht="3" customHeight="1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2"/>
      <c r="AS100" s="113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5"/>
      <c r="BT100" s="133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5"/>
      <c r="CL100" s="133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5"/>
    </row>
    <row r="101" spans="1:108" ht="15.75" customHeight="1">
      <c r="A101" s="100"/>
      <c r="B101" s="101" t="s">
        <v>186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2"/>
      <c r="AS101" s="100"/>
      <c r="AT101" s="103">
        <v>0</v>
      </c>
      <c r="AU101" s="103"/>
      <c r="AV101" s="103"/>
      <c r="AW101" s="103"/>
      <c r="AX101" s="103"/>
      <c r="AY101" s="103"/>
      <c r="AZ101" s="104"/>
      <c r="BA101" s="118" t="s">
        <v>163</v>
      </c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9"/>
      <c r="BT101" s="130">
        <f>CL101*'[1]хар-ка по 75-му'!E45*12</f>
        <v>0</v>
      </c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2"/>
      <c r="CL101" s="130">
        <v>0</v>
      </c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2"/>
    </row>
    <row r="102" spans="1:108" ht="3" customHeight="1">
      <c r="A102" s="110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2"/>
      <c r="AS102" s="113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5"/>
      <c r="BT102" s="133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5"/>
      <c r="CL102" s="133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5"/>
    </row>
    <row r="103" spans="1:115" ht="17.25" customHeight="1">
      <c r="A103" s="110"/>
      <c r="B103" s="50" t="s">
        <v>187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3"/>
      <c r="AS103" s="42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64"/>
      <c r="BT103" s="177">
        <f>BT22+BT24+BT26+BT28+BT31+BT33+BT35+BT37+BT40+BT42+BT45+BT47+BT49+BT52+BT54+BT57+BT64+BT66+BT68+BT70+BT72+BT74+BT76+BT78+BT80+BT82+BT84+BT86+BT88+BT90+BT92+BT94+BT96+BT98+BT99+BT101</f>
        <v>23669.762772830814</v>
      </c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9"/>
      <c r="CL103" s="177">
        <f>CL22+CL24+CL26+CL28+CL31+CL33+CL35+CL37+CL40+CL42+CL45+CL47+CL49+CL52+CL54+CL57+CL64+CL66+CL68+CL70+CL72+CL74+CL76+CL78+CL80+CL82+CL84+CL86+CL88+CL90+CL92+CL94+CL96+CL98+CL99+CL101</f>
        <v>15.704460438449324</v>
      </c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9"/>
      <c r="DF103" s="165"/>
      <c r="DG103" s="165"/>
      <c r="DH103" s="165"/>
      <c r="DI103" s="165"/>
      <c r="DJ103" s="165"/>
      <c r="DK103" s="165"/>
    </row>
    <row r="104" spans="1:108" ht="18" customHeight="1">
      <c r="A104" s="41" t="s">
        <v>188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6" t="s">
        <v>189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7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68"/>
      <c r="BT105" s="177">
        <f>BT103*0.12</f>
        <v>2840.3715327396976</v>
      </c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9"/>
      <c r="CL105" s="177">
        <f>BT105/('[1]хар-ка по 75-му'!E45+'[1]хар-ка по 75-му'!F48)/12</f>
        <v>1.8845352526139185</v>
      </c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9"/>
    </row>
    <row r="106" spans="1:108" ht="18" customHeight="1">
      <c r="A106" s="167" t="s">
        <v>190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68"/>
    </row>
    <row r="107" spans="1:148" ht="15.75">
      <c r="A107" s="166" t="s">
        <v>191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80">
        <f>BT105+BT103</f>
        <v>26510.13430557051</v>
      </c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>
        <f>CL103+CL105</f>
        <v>17.588995691063243</v>
      </c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</row>
    <row r="109" spans="3:87" ht="15.75">
      <c r="C109" s="1"/>
      <c r="D109" s="171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K111" s="5" t="s">
        <v>128</v>
      </c>
      <c r="CL111" s="5"/>
    </row>
    <row r="112" ht="15.75">
      <c r="C112" s="1"/>
    </row>
    <row r="113" ht="15.75">
      <c r="C113" s="78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EB10" sqref="EB10:EC10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131</v>
      </c>
    </row>
    <row r="3" spans="52:108" ht="15.75">
      <c r="AZ3" s="80" t="s">
        <v>2</v>
      </c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1:108" s="181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</row>
    <row r="5" spans="52:108" ht="15.75">
      <c r="AZ5" s="83" t="s">
        <v>4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s="181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181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6"/>
      <c r="CJ8" s="86" t="s">
        <v>6</v>
      </c>
      <c r="CK8" s="86" t="s">
        <v>6</v>
      </c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52:108" ht="15.75"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181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8" t="s">
        <v>7</v>
      </c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2:108" ht="15.75">
      <c r="AZ11" s="12" t="s">
        <v>8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</row>
    <row r="12" spans="1:108" s="181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85"/>
      <c r="BI13" s="85"/>
      <c r="BJ13" s="85"/>
      <c r="BK13" s="85"/>
      <c r="BL13" s="85"/>
      <c r="BM13" s="2" t="s">
        <v>132</v>
      </c>
      <c r="BN13" s="2"/>
      <c r="BO13" s="2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>
        <v>20</v>
      </c>
      <c r="CO13" s="91"/>
      <c r="CP13" s="91"/>
      <c r="CQ13" s="91"/>
      <c r="CR13" s="91"/>
      <c r="CS13" s="91"/>
      <c r="CT13" s="92"/>
      <c r="CU13" s="92"/>
      <c r="CV13" s="92"/>
      <c r="CW13" s="2" t="s">
        <v>133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3" customFormat="1" ht="16.5">
      <c r="A15" s="182" t="s">
        <v>134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</row>
    <row r="16" spans="1:108" s="183" customFormat="1" ht="19.5" customHeight="1">
      <c r="A16" s="182" t="s">
        <v>193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</row>
    <row r="17" spans="1:108" s="183" customFormat="1" ht="15.75" customHeight="1">
      <c r="A17" s="182" t="s">
        <v>194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</row>
    <row r="18" spans="1:108" s="183" customFormat="1" ht="15.75" customHeight="1">
      <c r="A18" s="182" t="s">
        <v>195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</row>
    <row r="19" spans="1:108" s="183" customFormat="1" ht="13.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99" t="str">
        <f>'[1]перечень по 75-му'!AF19</f>
        <v>Д. Событий 28</v>
      </c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</row>
    <row r="20" spans="1:108" ht="15.75" customHeight="1">
      <c r="A20" s="40" t="s">
        <v>196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138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139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140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5"/>
      <c r="B24" s="101" t="s">
        <v>198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2"/>
      <c r="AS24" s="100"/>
      <c r="AT24" s="103"/>
      <c r="AU24" s="103"/>
      <c r="AV24" s="103"/>
      <c r="AW24" s="103"/>
      <c r="AX24" s="103"/>
      <c r="AY24" s="103"/>
      <c r="AZ24" s="104"/>
      <c r="BA24" s="105" t="s">
        <v>143</v>
      </c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6"/>
      <c r="BT24" s="186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8"/>
      <c r="CL24" s="189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1"/>
    </row>
    <row r="25" spans="1:108" ht="20.25" customHeight="1">
      <c r="A25" s="19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2"/>
      <c r="AS25" s="113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5"/>
      <c r="BT25" s="193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5"/>
      <c r="CL25" s="196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8"/>
    </row>
    <row r="26" spans="1:108" ht="15.75" customHeight="1">
      <c r="A26" s="185"/>
      <c r="B26" s="199" t="s">
        <v>199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200"/>
      <c r="AS26" s="185"/>
      <c r="AT26" s="201"/>
      <c r="AU26" s="201"/>
      <c r="AV26" s="201"/>
      <c r="AW26" s="201"/>
      <c r="AX26" s="201"/>
      <c r="AY26" s="201"/>
      <c r="AZ26" s="202"/>
      <c r="BA26" s="203" t="s">
        <v>143</v>
      </c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4"/>
      <c r="BT26" s="205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7"/>
      <c r="CL26" s="205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7"/>
    </row>
    <row r="27" spans="1:108" ht="17.25" customHeight="1">
      <c r="A27" s="192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9"/>
      <c r="AS27" s="210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2"/>
      <c r="BT27" s="213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5"/>
      <c r="CL27" s="213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5"/>
    </row>
    <row r="28" spans="1:108" ht="32.25" customHeight="1">
      <c r="A28" s="185"/>
      <c r="B28" s="199" t="s">
        <v>200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200"/>
      <c r="AS28" s="185"/>
      <c r="AT28" s="201"/>
      <c r="AU28" s="201"/>
      <c r="AV28" s="201"/>
      <c r="AW28" s="201"/>
      <c r="AX28" s="201"/>
      <c r="AY28" s="201"/>
      <c r="AZ28" s="202"/>
      <c r="BA28" s="216" t="s">
        <v>148</v>
      </c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7"/>
      <c r="BT28" s="205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7"/>
      <c r="CL28" s="205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7"/>
    </row>
    <row r="29" spans="1:108" ht="15.75" customHeight="1">
      <c r="A29" s="192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9"/>
      <c r="AS29" s="210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2"/>
      <c r="BT29" s="213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5"/>
      <c r="CL29" s="213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5"/>
    </row>
    <row r="30" spans="1:108" ht="28.5" customHeight="1">
      <c r="A30" s="185"/>
      <c r="B30" s="199" t="s">
        <v>201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185"/>
      <c r="AT30" s="201"/>
      <c r="AU30" s="201"/>
      <c r="AV30" s="201"/>
      <c r="AW30" s="201"/>
      <c r="AX30" s="201"/>
      <c r="AY30" s="201"/>
      <c r="AZ30" s="202"/>
      <c r="BA30" s="216" t="s">
        <v>163</v>
      </c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7"/>
      <c r="BT30" s="205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7"/>
      <c r="CL30" s="205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7"/>
    </row>
    <row r="31" spans="1:108" ht="17.25" customHeight="1">
      <c r="A31" s="192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9"/>
      <c r="AS31" s="210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3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5"/>
      <c r="CL31" s="213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5"/>
    </row>
    <row r="32" spans="1:108" ht="31.5" customHeight="1">
      <c r="A32" s="185"/>
      <c r="B32" s="199" t="s">
        <v>202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185"/>
      <c r="AT32" s="201"/>
      <c r="AU32" s="201"/>
      <c r="AV32" s="201"/>
      <c r="AW32" s="201"/>
      <c r="AX32" s="201"/>
      <c r="AY32" s="201"/>
      <c r="AZ32" s="202"/>
      <c r="BA32" s="216" t="s">
        <v>163</v>
      </c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7"/>
      <c r="BT32" s="205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7"/>
      <c r="CL32" s="205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7"/>
    </row>
    <row r="33" spans="1:108" ht="15.75" customHeight="1">
      <c r="A33" s="192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9"/>
      <c r="AS33" s="210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3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5"/>
      <c r="CL33" s="213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5"/>
    </row>
    <row r="34" spans="1:108" ht="15" customHeight="1">
      <c r="A34" s="185"/>
      <c r="B34" s="101" t="s">
        <v>203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0"/>
      <c r="AT34" s="103"/>
      <c r="AU34" s="103"/>
      <c r="AV34" s="103"/>
      <c r="AW34" s="103"/>
      <c r="AX34" s="103"/>
      <c r="AY34" s="103"/>
      <c r="AZ34" s="104"/>
      <c r="BA34" s="118" t="s">
        <v>163</v>
      </c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9"/>
      <c r="BT34" s="186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8"/>
      <c r="CL34" s="189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1"/>
    </row>
    <row r="35" spans="1:108" ht="16.5" customHeight="1">
      <c r="A35" s="192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2"/>
      <c r="AS35" s="113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5"/>
      <c r="BT35" s="193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5"/>
      <c r="CL35" s="196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8"/>
    </row>
    <row r="36" spans="1:108" ht="15" customHeight="1">
      <c r="A36" s="185"/>
      <c r="B36" s="101" t="s">
        <v>204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2"/>
      <c r="AS36" s="185"/>
      <c r="AT36" s="201"/>
      <c r="AU36" s="201"/>
      <c r="AV36" s="201"/>
      <c r="AW36" s="201"/>
      <c r="AX36" s="201"/>
      <c r="AY36" s="201"/>
      <c r="AZ36" s="202"/>
      <c r="BA36" s="203" t="s">
        <v>163</v>
      </c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4"/>
      <c r="BT36" s="205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7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19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2"/>
      <c r="AS37" s="210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2"/>
      <c r="BT37" s="213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5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" customHeight="1">
      <c r="A38" s="192"/>
      <c r="B38" s="208" t="s">
        <v>205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9"/>
      <c r="AS38" s="224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6"/>
      <c r="BT38" s="213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5"/>
      <c r="CL38" s="213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5"/>
    </row>
    <row r="39" spans="1:108" ht="32.25" customHeight="1">
      <c r="A39" s="192"/>
      <c r="B39" s="208" t="s">
        <v>206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9"/>
      <c r="AS39" s="224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6"/>
      <c r="BT39" s="213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5"/>
      <c r="CL39" s="213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5"/>
    </row>
    <row r="40" spans="1:108" ht="15" customHeight="1">
      <c r="A40" s="43" t="s">
        <v>149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5"/>
      <c r="B41" s="199" t="s">
        <v>207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200"/>
      <c r="AS41" s="185"/>
      <c r="AT41" s="201"/>
      <c r="AU41" s="201"/>
      <c r="AV41" s="201"/>
      <c r="AW41" s="201"/>
      <c r="AX41" s="201"/>
      <c r="AY41" s="201"/>
      <c r="AZ41" s="202"/>
      <c r="BA41" s="203" t="s">
        <v>143</v>
      </c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4"/>
      <c r="BT41" s="205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7"/>
      <c r="CL41" s="205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7"/>
    </row>
    <row r="42" spans="1:108" ht="16.5" customHeight="1">
      <c r="A42" s="192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9"/>
      <c r="AS42" s="210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2"/>
      <c r="BT42" s="213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5"/>
      <c r="CL42" s="213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5"/>
    </row>
    <row r="43" spans="1:108" ht="16.5" customHeight="1">
      <c r="A43" s="192"/>
      <c r="B43" s="208" t="s">
        <v>208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9"/>
      <c r="AS43" s="224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8"/>
      <c r="BT43" s="213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5"/>
      <c r="CL43" s="213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5"/>
    </row>
    <row r="44" spans="1:108" ht="15" customHeight="1">
      <c r="A44" s="185"/>
      <c r="B44" s="199" t="s">
        <v>209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200"/>
      <c r="AS44" s="185"/>
      <c r="AT44" s="201"/>
      <c r="AU44" s="201"/>
      <c r="AV44" s="201"/>
      <c r="AW44" s="201"/>
      <c r="AX44" s="201"/>
      <c r="AY44" s="201"/>
      <c r="AZ44" s="202"/>
      <c r="BA44" s="216" t="s">
        <v>143</v>
      </c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7"/>
      <c r="BT44" s="205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7"/>
      <c r="CL44" s="205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7"/>
    </row>
    <row r="45" spans="1:108" ht="15.75">
      <c r="A45" s="192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9"/>
      <c r="AS45" s="210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2"/>
      <c r="BT45" s="213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5"/>
      <c r="CL45" s="213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</row>
    <row r="46" spans="1:108" ht="15.75" customHeight="1">
      <c r="A46" s="185"/>
      <c r="B46" s="199" t="s">
        <v>210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200"/>
      <c r="AS46" s="185"/>
      <c r="AT46" s="201"/>
      <c r="AU46" s="201"/>
      <c r="AV46" s="201"/>
      <c r="AW46" s="201"/>
      <c r="AX46" s="201"/>
      <c r="AY46" s="201"/>
      <c r="AZ46" s="202"/>
      <c r="BA46" s="216" t="s">
        <v>143</v>
      </c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7"/>
      <c r="BT46" s="205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7"/>
      <c r="CL46" s="205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7"/>
    </row>
    <row r="47" spans="1:108" ht="16.5" customHeight="1">
      <c r="A47" s="192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9"/>
      <c r="AS47" s="210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2"/>
      <c r="BT47" s="213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5"/>
      <c r="CL47" s="213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</row>
    <row r="48" spans="1:108" ht="16.5" customHeight="1">
      <c r="A48" s="185"/>
      <c r="B48" s="199" t="s">
        <v>211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200"/>
      <c r="AS48" s="185"/>
      <c r="AT48" s="201"/>
      <c r="AU48" s="201"/>
      <c r="AV48" s="201"/>
      <c r="AW48" s="201"/>
      <c r="AX48" s="201"/>
      <c r="AY48" s="201"/>
      <c r="AZ48" s="202"/>
      <c r="BA48" s="216" t="s">
        <v>163</v>
      </c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7"/>
      <c r="BT48" s="205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7"/>
      <c r="CL48" s="205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7"/>
    </row>
    <row r="49" spans="1:108" ht="15.75">
      <c r="A49" s="19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9"/>
      <c r="AS49" s="210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2"/>
      <c r="BT49" s="213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5"/>
      <c r="CL49" s="213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</row>
    <row r="50" spans="1:108" ht="16.5" customHeight="1">
      <c r="A50" s="185"/>
      <c r="B50" s="101" t="s">
        <v>212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2"/>
      <c r="AS50" s="100"/>
      <c r="AT50" s="103"/>
      <c r="AU50" s="103"/>
      <c r="AV50" s="103"/>
      <c r="AW50" s="103"/>
      <c r="AX50" s="103"/>
      <c r="AY50" s="103"/>
      <c r="AZ50" s="104"/>
      <c r="BA50" s="118" t="s">
        <v>163</v>
      </c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9"/>
      <c r="BT50" s="186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8"/>
      <c r="CL50" s="189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1"/>
    </row>
    <row r="51" spans="1:108" ht="15.75">
      <c r="A51" s="192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2"/>
      <c r="AS51" s="113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5"/>
      <c r="BT51" s="193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5"/>
      <c r="CL51" s="196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8"/>
    </row>
    <row r="52" spans="1:108" ht="15" customHeight="1">
      <c r="A52" s="185"/>
      <c r="B52" s="101" t="s">
        <v>213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2"/>
      <c r="AS52" s="185"/>
      <c r="AT52" s="201"/>
      <c r="AU52" s="201"/>
      <c r="AV52" s="201"/>
      <c r="AW52" s="201"/>
      <c r="AX52" s="201"/>
      <c r="AY52" s="201"/>
      <c r="AZ52" s="202"/>
      <c r="BA52" s="216" t="s">
        <v>163</v>
      </c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7"/>
      <c r="BT52" s="205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7"/>
      <c r="CL52" s="218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20"/>
    </row>
    <row r="53" spans="1:108" ht="15.75">
      <c r="A53" s="192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2"/>
      <c r="AS53" s="210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2"/>
      <c r="BT53" s="213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5"/>
      <c r="CL53" s="221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3"/>
    </row>
    <row r="54" spans="1:108" ht="49.5" customHeight="1">
      <c r="A54" s="192"/>
      <c r="B54" s="208" t="s">
        <v>214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9"/>
      <c r="AS54" s="224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6"/>
      <c r="BT54" s="213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5"/>
      <c r="CL54" s="213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5"/>
    </row>
    <row r="55" spans="1:108" ht="15" customHeight="1">
      <c r="A55" s="185"/>
      <c r="B55" s="199" t="s">
        <v>215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200"/>
      <c r="AS55" s="185"/>
      <c r="AT55" s="201"/>
      <c r="AU55" s="201"/>
      <c r="AV55" s="201"/>
      <c r="AW55" s="201"/>
      <c r="AX55" s="201"/>
      <c r="AY55" s="201"/>
      <c r="AZ55" s="202"/>
      <c r="BA55" s="216" t="s">
        <v>143</v>
      </c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7"/>
      <c r="BT55" s="205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7"/>
      <c r="CL55" s="205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7"/>
    </row>
    <row r="56" spans="1:108" ht="15.75">
      <c r="A56" s="192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9"/>
      <c r="AS56" s="210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2"/>
      <c r="BT56" s="213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5"/>
      <c r="CL56" s="213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5"/>
    </row>
    <row r="57" spans="1:108" ht="33" customHeight="1">
      <c r="A57" s="185"/>
      <c r="B57" s="199" t="s">
        <v>216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200"/>
      <c r="AS57" s="185"/>
      <c r="AT57" s="199" t="s">
        <v>154</v>
      </c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200"/>
      <c r="BT57" s="205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7"/>
      <c r="CL57" s="205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7"/>
    </row>
    <row r="58" spans="1:108" ht="16.5" customHeight="1">
      <c r="A58" s="229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1"/>
      <c r="AS58" s="229"/>
      <c r="AT58" s="7" t="s">
        <v>155</v>
      </c>
      <c r="AU58" s="7"/>
      <c r="AV58" s="7"/>
      <c r="AW58" s="7"/>
      <c r="AX58" s="7"/>
      <c r="AY58" s="7"/>
      <c r="AZ58" s="232"/>
      <c r="BA58" s="39"/>
      <c r="BB58" s="39"/>
      <c r="BC58" s="39"/>
      <c r="BD58" s="39"/>
      <c r="BE58" s="233"/>
      <c r="BF58" s="233"/>
      <c r="BG58" s="233"/>
      <c r="BH58" s="233"/>
      <c r="BI58" s="233"/>
      <c r="BJ58" s="233"/>
      <c r="BK58" s="232"/>
      <c r="BL58" s="234" t="s">
        <v>156</v>
      </c>
      <c r="BM58" s="232"/>
      <c r="BN58" s="232"/>
      <c r="BO58" s="232"/>
      <c r="BP58" s="232"/>
      <c r="BQ58" s="232"/>
      <c r="BR58" s="232"/>
      <c r="BS58" s="235"/>
      <c r="BT58" s="236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8"/>
      <c r="CL58" s="236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8"/>
    </row>
    <row r="59" spans="1:108" ht="15" customHeight="1">
      <c r="A59" s="192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9"/>
      <c r="AS59" s="224"/>
      <c r="AT59" s="208" t="s">
        <v>157</v>
      </c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9"/>
      <c r="BT59" s="213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5"/>
      <c r="CL59" s="213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5"/>
    </row>
    <row r="60" spans="1:108" ht="33.75" customHeight="1">
      <c r="A60" s="192"/>
      <c r="B60" s="111" t="s">
        <v>217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2"/>
      <c r="AS60" s="224"/>
      <c r="AT60" s="225" t="s">
        <v>218</v>
      </c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6"/>
      <c r="BT60" s="221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5"/>
      <c r="CL60" s="221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3"/>
    </row>
    <row r="61" spans="1:108" ht="31.5" customHeight="1">
      <c r="A61" s="192"/>
      <c r="B61" s="162" t="s">
        <v>219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3"/>
      <c r="AS61" s="125"/>
      <c r="AT61" s="162" t="s">
        <v>159</v>
      </c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3"/>
      <c r="BT61" s="239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1"/>
      <c r="CL61" s="242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4"/>
    </row>
    <row r="62" spans="1:108" ht="15" customHeight="1">
      <c r="A62" s="43" t="s">
        <v>220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5"/>
      <c r="B63" s="199" t="s">
        <v>221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200"/>
      <c r="AS63" s="185"/>
      <c r="AT63" s="201"/>
      <c r="AU63" s="201"/>
      <c r="AV63" s="201"/>
      <c r="AW63" s="201"/>
      <c r="AX63" s="201"/>
      <c r="AY63" s="201"/>
      <c r="AZ63" s="202"/>
      <c r="BA63" s="216" t="s">
        <v>143</v>
      </c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7"/>
      <c r="BT63" s="205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7"/>
      <c r="CL63" s="205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7"/>
    </row>
    <row r="64" spans="1:108" ht="15" customHeight="1">
      <c r="A64" s="192"/>
      <c r="B64" s="225" t="s">
        <v>222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6"/>
      <c r="AS64" s="224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6"/>
      <c r="BT64" s="245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7"/>
      <c r="CL64" s="245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7"/>
    </row>
    <row r="65" spans="1:108" ht="15" customHeight="1">
      <c r="A65" s="248"/>
      <c r="B65" s="199" t="s">
        <v>223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200"/>
      <c r="AS65" s="185"/>
      <c r="AT65" s="199" t="s">
        <v>224</v>
      </c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200"/>
      <c r="BT65" s="205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7"/>
      <c r="CL65" s="205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7"/>
    </row>
    <row r="66" spans="1:108" ht="15.75">
      <c r="A66" s="249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1"/>
      <c r="AS66" s="229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35"/>
      <c r="BT66" s="236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8"/>
      <c r="CL66" s="236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8"/>
    </row>
    <row r="67" spans="1:108" ht="15.75">
      <c r="A67" s="249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1"/>
      <c r="AS67" s="229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39"/>
      <c r="BI67" s="39" t="s">
        <v>225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5"/>
      <c r="BT67" s="236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8"/>
      <c r="CL67" s="236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8"/>
    </row>
    <row r="68" spans="1:108" ht="15.75">
      <c r="A68" s="192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9"/>
      <c r="AS68" s="224"/>
      <c r="AT68" s="252" t="s">
        <v>226</v>
      </c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3"/>
      <c r="BT68" s="213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5"/>
      <c r="CL68" s="213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5"/>
    </row>
    <row r="69" spans="1:108" ht="15" customHeight="1">
      <c r="A69" s="43" t="s">
        <v>227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5"/>
      <c r="B70" s="199" t="s">
        <v>228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200"/>
      <c r="AS70" s="185"/>
      <c r="AT70" s="201"/>
      <c r="AU70" s="201"/>
      <c r="AV70" s="201"/>
      <c r="AW70" s="201"/>
      <c r="AX70" s="201"/>
      <c r="AY70" s="201"/>
      <c r="AZ70" s="202"/>
      <c r="BA70" s="216" t="s">
        <v>163</v>
      </c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7"/>
      <c r="BT70" s="205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7"/>
      <c r="CL70" s="205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7"/>
    </row>
    <row r="71" spans="1:108" ht="15.75">
      <c r="A71" s="192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9"/>
      <c r="AS71" s="210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2"/>
      <c r="BT71" s="213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5"/>
      <c r="CL71" s="213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5"/>
    </row>
    <row r="72" spans="1:108" ht="15" customHeight="1">
      <c r="A72" s="43" t="s">
        <v>229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5"/>
      <c r="B73" s="199" t="s">
        <v>230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200"/>
      <c r="AS73" s="185"/>
      <c r="AT73" s="199" t="s">
        <v>231</v>
      </c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200"/>
      <c r="BT73" s="205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7"/>
      <c r="CL73" s="205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7"/>
    </row>
    <row r="74" spans="1:108" ht="15.75">
      <c r="A74" s="229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1"/>
      <c r="AS74" s="229"/>
      <c r="AT74" s="7" t="s">
        <v>232</v>
      </c>
      <c r="AU74" s="7"/>
      <c r="AV74" s="7"/>
      <c r="AW74" s="7"/>
      <c r="AX74" s="7"/>
      <c r="AY74" s="7"/>
      <c r="AZ74" s="232"/>
      <c r="BA74" s="39"/>
      <c r="BB74" s="39"/>
      <c r="BC74" s="39"/>
      <c r="BD74" s="233"/>
      <c r="BE74" s="233"/>
      <c r="BF74" s="233"/>
      <c r="BG74" s="233"/>
      <c r="BH74" s="233"/>
      <c r="BI74" s="233"/>
      <c r="BJ74" s="233"/>
      <c r="BK74" s="39"/>
      <c r="BL74" s="39" t="s">
        <v>177</v>
      </c>
      <c r="BN74" s="39"/>
      <c r="BO74" s="39"/>
      <c r="BP74" s="39"/>
      <c r="BQ74" s="39"/>
      <c r="BR74" s="39"/>
      <c r="BS74" s="235"/>
      <c r="BT74" s="236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8"/>
      <c r="CL74" s="236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8"/>
    </row>
    <row r="75" spans="1:108" ht="15" customHeight="1">
      <c r="A75" s="229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1"/>
      <c r="AS75" s="229"/>
      <c r="AT75" s="230" t="s">
        <v>233</v>
      </c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1"/>
      <c r="BT75" s="236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8"/>
      <c r="CL75" s="236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237"/>
      <c r="CZ75" s="237"/>
      <c r="DA75" s="237"/>
      <c r="DB75" s="237"/>
      <c r="DC75" s="237"/>
      <c r="DD75" s="238"/>
    </row>
    <row r="76" spans="1:108" ht="15.75">
      <c r="A76" s="229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1"/>
      <c r="AS76" s="229"/>
      <c r="AT76" s="7" t="s">
        <v>176</v>
      </c>
      <c r="AU76" s="7"/>
      <c r="AV76" s="7"/>
      <c r="AW76" s="7"/>
      <c r="AX76" s="7"/>
      <c r="AY76" s="7"/>
      <c r="AZ76" s="232"/>
      <c r="BA76" s="39"/>
      <c r="BB76" s="39"/>
      <c r="BC76" s="39"/>
      <c r="BD76" s="232"/>
      <c r="BE76" s="233"/>
      <c r="BF76" s="233"/>
      <c r="BG76" s="233"/>
      <c r="BH76" s="233"/>
      <c r="BI76" s="233"/>
      <c r="BJ76" s="233"/>
      <c r="BK76" s="39"/>
      <c r="BL76" s="39" t="s">
        <v>177</v>
      </c>
      <c r="BN76" s="39"/>
      <c r="BO76" s="39"/>
      <c r="BP76" s="39"/>
      <c r="BQ76" s="39"/>
      <c r="BR76" s="39"/>
      <c r="BS76" s="235"/>
      <c r="BT76" s="236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8"/>
      <c r="CL76" s="236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8"/>
    </row>
    <row r="77" spans="1:108" ht="15" customHeight="1">
      <c r="A77" s="229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1"/>
      <c r="AS77" s="229"/>
      <c r="AT77" s="230" t="s">
        <v>234</v>
      </c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1"/>
      <c r="BT77" s="236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8"/>
      <c r="CL77" s="236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8"/>
    </row>
    <row r="78" spans="1:108" ht="15.75">
      <c r="A78" s="229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1"/>
      <c r="AS78" s="229"/>
      <c r="AT78" s="7" t="s">
        <v>235</v>
      </c>
      <c r="AU78" s="7"/>
      <c r="AV78" s="7"/>
      <c r="AW78" s="7"/>
      <c r="AX78" s="7"/>
      <c r="AY78" s="7"/>
      <c r="AZ78" s="232"/>
      <c r="BA78" s="39"/>
      <c r="BB78" s="39"/>
      <c r="BC78" s="39"/>
      <c r="BD78" s="232"/>
      <c r="BE78" s="233"/>
      <c r="BF78" s="233"/>
      <c r="BG78" s="233"/>
      <c r="BH78" s="233"/>
      <c r="BI78" s="233"/>
      <c r="BJ78" s="233"/>
      <c r="BK78" s="39"/>
      <c r="BL78" s="39" t="s">
        <v>177</v>
      </c>
      <c r="BN78" s="39"/>
      <c r="BO78" s="39"/>
      <c r="BP78" s="39"/>
      <c r="BQ78" s="39"/>
      <c r="BR78" s="39"/>
      <c r="BS78" s="235"/>
      <c r="BT78" s="236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8"/>
      <c r="CL78" s="236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8"/>
    </row>
    <row r="79" spans="1:108" ht="15" customHeight="1">
      <c r="A79" s="229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1"/>
      <c r="AS79" s="229"/>
      <c r="AT79" s="230" t="s">
        <v>236</v>
      </c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1"/>
      <c r="BT79" s="236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8"/>
      <c r="CL79" s="236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8"/>
    </row>
    <row r="80" spans="1:108" ht="15.75">
      <c r="A80" s="229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1"/>
      <c r="AS80" s="229"/>
      <c r="AT80" s="233"/>
      <c r="AU80" s="233"/>
      <c r="AV80" s="233"/>
      <c r="AW80" s="233"/>
      <c r="AX80" s="233"/>
      <c r="AY80" s="233"/>
      <c r="AZ80" s="232"/>
      <c r="BA80" s="254" t="s">
        <v>163</v>
      </c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5"/>
      <c r="BT80" s="236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8"/>
      <c r="CL80" s="236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8"/>
    </row>
    <row r="81" spans="1:108" ht="15.75">
      <c r="A81" s="192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9"/>
      <c r="AS81" s="224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7"/>
      <c r="BT81" s="213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5"/>
      <c r="CL81" s="213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  <c r="DA81" s="214"/>
      <c r="DB81" s="214"/>
      <c r="DC81" s="214"/>
      <c r="DD81" s="215"/>
    </row>
    <row r="82" spans="1:108" ht="31.5" customHeight="1">
      <c r="A82" s="192"/>
      <c r="B82" s="225" t="s">
        <v>237</v>
      </c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6"/>
      <c r="AS82" s="224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6"/>
      <c r="BT82" s="245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7"/>
      <c r="CL82" s="245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7"/>
    </row>
    <row r="83" spans="1:108" ht="33" customHeight="1">
      <c r="A83" s="185"/>
      <c r="B83" s="199" t="s">
        <v>238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200"/>
      <c r="AS83" s="185"/>
      <c r="AT83" s="199" t="s">
        <v>239</v>
      </c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200"/>
      <c r="BT83" s="205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7"/>
      <c r="CL83" s="205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7"/>
    </row>
    <row r="84" spans="1:108" ht="15.75">
      <c r="A84" s="229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1"/>
      <c r="AS84" s="229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3"/>
      <c r="BK84" s="233"/>
      <c r="BL84" s="233"/>
      <c r="BM84" s="233"/>
      <c r="BN84" s="7"/>
      <c r="BO84" s="7" t="s">
        <v>51</v>
      </c>
      <c r="BP84" s="7"/>
      <c r="BQ84" s="7"/>
      <c r="BR84" s="7"/>
      <c r="BS84" s="258"/>
      <c r="BT84" s="236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8"/>
      <c r="CL84" s="236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8"/>
    </row>
    <row r="85" spans="1:108" ht="15.75">
      <c r="A85" s="192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9"/>
      <c r="AS85" s="224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256"/>
      <c r="BI85" s="256"/>
      <c r="BJ85" s="256"/>
      <c r="BK85" s="256"/>
      <c r="BL85" s="256"/>
      <c r="BM85" s="256"/>
      <c r="BN85" s="256"/>
      <c r="BO85" s="256"/>
      <c r="BP85" s="256"/>
      <c r="BQ85" s="256"/>
      <c r="BR85" s="256"/>
      <c r="BS85" s="257"/>
      <c r="BT85" s="213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5"/>
      <c r="CL85" s="213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5"/>
    </row>
    <row r="86" spans="1:108" ht="15.75">
      <c r="A86" s="43" t="s">
        <v>241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5"/>
      <c r="B87" s="199" t="s">
        <v>242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200"/>
      <c r="AS87" s="185"/>
      <c r="AT87" s="199" t="s">
        <v>243</v>
      </c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200"/>
      <c r="BT87" s="205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7"/>
      <c r="CL87" s="205"/>
      <c r="CM87" s="206"/>
      <c r="CN87" s="206"/>
      <c r="CO87" s="206"/>
      <c r="CP87" s="206"/>
      <c r="CQ87" s="206"/>
      <c r="CR87" s="206"/>
      <c r="CS87" s="206"/>
      <c r="CT87" s="206"/>
      <c r="CU87" s="206"/>
      <c r="CV87" s="206"/>
      <c r="CW87" s="206"/>
      <c r="CX87" s="206"/>
      <c r="CY87" s="206"/>
      <c r="CZ87" s="206"/>
      <c r="DA87" s="206"/>
      <c r="DB87" s="206"/>
      <c r="DC87" s="206"/>
      <c r="DD87" s="207"/>
    </row>
    <row r="88" spans="1:108" ht="15" customHeight="1">
      <c r="A88" s="229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1"/>
      <c r="AS88" s="229"/>
      <c r="AT88" s="7" t="s">
        <v>167</v>
      </c>
      <c r="AU88" s="7"/>
      <c r="AV88" s="7"/>
      <c r="AW88" s="7"/>
      <c r="AX88" s="7"/>
      <c r="AY88" s="7"/>
      <c r="AZ88" s="232"/>
      <c r="BA88" s="39"/>
      <c r="BB88" s="39"/>
      <c r="BC88" s="39"/>
      <c r="BD88" s="233"/>
      <c r="BE88" s="233"/>
      <c r="BF88" s="233"/>
      <c r="BG88" s="233"/>
      <c r="BH88" s="233"/>
      <c r="BI88" s="233"/>
      <c r="BJ88" s="233"/>
      <c r="BK88" s="39" t="s">
        <v>244</v>
      </c>
      <c r="BL88" s="39"/>
      <c r="BM88" s="39"/>
      <c r="BN88" s="39"/>
      <c r="BO88" s="39"/>
      <c r="BP88" s="39"/>
      <c r="BQ88" s="39"/>
      <c r="BR88" s="39"/>
      <c r="BS88" s="235"/>
      <c r="BT88" s="236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8"/>
      <c r="CL88" s="236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8"/>
    </row>
    <row r="89" spans="1:108" ht="15.75">
      <c r="A89" s="229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1"/>
      <c r="AS89" s="229"/>
      <c r="AT89" s="230" t="s">
        <v>245</v>
      </c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1"/>
      <c r="BT89" s="236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8"/>
      <c r="CL89" s="236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8"/>
    </row>
    <row r="90" spans="1:108" ht="15" customHeight="1">
      <c r="A90" s="229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1"/>
      <c r="AS90" s="229"/>
      <c r="AT90" s="233"/>
      <c r="AU90" s="233"/>
      <c r="AV90" s="233"/>
      <c r="AW90" s="233"/>
      <c r="AX90" s="233"/>
      <c r="AY90" s="233"/>
      <c r="AZ90" s="233"/>
      <c r="BA90" s="39"/>
      <c r="BB90" s="259" t="s">
        <v>246</v>
      </c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60"/>
      <c r="BT90" s="236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8"/>
      <c r="CL90" s="236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8"/>
    </row>
    <row r="91" spans="1:108" ht="15.75">
      <c r="A91" s="229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1"/>
      <c r="AS91" s="229"/>
      <c r="AT91" s="230" t="s">
        <v>247</v>
      </c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1"/>
      <c r="BT91" s="236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8"/>
      <c r="CL91" s="236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237"/>
      <c r="DA91" s="237"/>
      <c r="DB91" s="237"/>
      <c r="DC91" s="237"/>
      <c r="DD91" s="238"/>
    </row>
    <row r="92" spans="1:108" ht="15" customHeight="1">
      <c r="A92" s="229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1"/>
      <c r="AS92" s="229"/>
      <c r="AT92" s="7" t="s">
        <v>167</v>
      </c>
      <c r="AU92" s="7"/>
      <c r="AV92" s="7"/>
      <c r="AW92" s="7"/>
      <c r="AX92" s="7"/>
      <c r="AY92" s="7"/>
      <c r="AZ92" s="232"/>
      <c r="BA92" s="39"/>
      <c r="BB92" s="39"/>
      <c r="BC92" s="39"/>
      <c r="BD92" s="233"/>
      <c r="BE92" s="233"/>
      <c r="BF92" s="233"/>
      <c r="BG92" s="233"/>
      <c r="BH92" s="233"/>
      <c r="BI92" s="233"/>
      <c r="BJ92" s="233"/>
      <c r="BK92" s="39" t="s">
        <v>248</v>
      </c>
      <c r="BL92" s="39"/>
      <c r="BM92" s="39"/>
      <c r="BN92" s="39"/>
      <c r="BO92" s="39"/>
      <c r="BP92" s="39"/>
      <c r="BQ92" s="39"/>
      <c r="BR92" s="39"/>
      <c r="BS92" s="235"/>
      <c r="BT92" s="236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8"/>
      <c r="CL92" s="236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8"/>
    </row>
    <row r="93" spans="1:108" ht="15.75">
      <c r="A93" s="224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9"/>
      <c r="AS93" s="224"/>
      <c r="AT93" s="208" t="s">
        <v>249</v>
      </c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9"/>
      <c r="BT93" s="213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5"/>
      <c r="CL93" s="213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5"/>
    </row>
    <row r="94" spans="1:108" ht="15" customHeight="1">
      <c r="A94" s="185"/>
      <c r="B94" s="199" t="s">
        <v>250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200"/>
      <c r="AS94" s="185"/>
      <c r="AT94" s="199" t="s">
        <v>251</v>
      </c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200"/>
      <c r="BT94" s="205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7"/>
      <c r="CL94" s="205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7"/>
    </row>
    <row r="95" spans="1:108" ht="15" customHeight="1">
      <c r="A95" s="229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1"/>
      <c r="AS95" s="229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8"/>
      <c r="BT95" s="236"/>
      <c r="BU95" s="237"/>
      <c r="BV95" s="237"/>
      <c r="BW95" s="237"/>
      <c r="BX95" s="237"/>
      <c r="BY95" s="237"/>
      <c r="BZ95" s="237"/>
      <c r="CA95" s="237"/>
      <c r="CB95" s="237"/>
      <c r="CC95" s="237"/>
      <c r="CD95" s="237"/>
      <c r="CE95" s="237"/>
      <c r="CF95" s="237"/>
      <c r="CG95" s="237"/>
      <c r="CH95" s="237"/>
      <c r="CI95" s="237"/>
      <c r="CJ95" s="237"/>
      <c r="CK95" s="238"/>
      <c r="CL95" s="236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237"/>
      <c r="DB95" s="237"/>
      <c r="DC95" s="237"/>
      <c r="DD95" s="238"/>
    </row>
    <row r="96" spans="1:108" ht="15.75">
      <c r="A96" s="229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1"/>
      <c r="AS96" s="229"/>
      <c r="AT96" s="230" t="s">
        <v>253</v>
      </c>
      <c r="AU96" s="230"/>
      <c r="AV96" s="230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  <c r="BK96" s="230"/>
      <c r="BL96" s="230"/>
      <c r="BM96" s="230"/>
      <c r="BN96" s="230"/>
      <c r="BO96" s="230"/>
      <c r="BP96" s="230"/>
      <c r="BQ96" s="230"/>
      <c r="BR96" s="230"/>
      <c r="BS96" s="231"/>
      <c r="BT96" s="236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237"/>
      <c r="CG96" s="237"/>
      <c r="CH96" s="237"/>
      <c r="CI96" s="237"/>
      <c r="CJ96" s="237"/>
      <c r="CK96" s="238"/>
      <c r="CL96" s="236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8"/>
    </row>
    <row r="97" spans="1:108" ht="15" customHeight="1">
      <c r="A97" s="229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1"/>
      <c r="AS97" s="229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2"/>
      <c r="BG97" s="261" t="s">
        <v>254</v>
      </c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2"/>
      <c r="BT97" s="236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237"/>
      <c r="CG97" s="237"/>
      <c r="CH97" s="237"/>
      <c r="CI97" s="237"/>
      <c r="CJ97" s="237"/>
      <c r="CK97" s="238"/>
      <c r="CL97" s="236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237"/>
      <c r="DB97" s="237"/>
      <c r="DC97" s="237"/>
      <c r="DD97" s="238"/>
    </row>
    <row r="98" spans="1:108" ht="15.75">
      <c r="A98" s="229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1"/>
      <c r="AS98" s="229"/>
      <c r="AT98" s="230" t="s">
        <v>255</v>
      </c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1"/>
      <c r="BT98" s="236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8"/>
      <c r="CL98" s="236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8"/>
    </row>
    <row r="99" spans="1:108" ht="15" customHeight="1">
      <c r="A99" s="229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1"/>
      <c r="AS99" s="229"/>
      <c r="AT99" s="7" t="s">
        <v>256</v>
      </c>
      <c r="AU99" s="7"/>
      <c r="AV99" s="7"/>
      <c r="AW99" s="7"/>
      <c r="AX99" s="7"/>
      <c r="AY99" s="7"/>
      <c r="AZ99" s="232"/>
      <c r="BA99" s="39"/>
      <c r="BB99" s="39"/>
      <c r="BC99" s="233"/>
      <c r="BD99" s="233"/>
      <c r="BE99" s="233"/>
      <c r="BF99" s="233"/>
      <c r="BG99" s="7" t="s">
        <v>257</v>
      </c>
      <c r="BJ99" s="232"/>
      <c r="BK99" s="39"/>
      <c r="BL99" s="39"/>
      <c r="BN99" s="39"/>
      <c r="BO99" s="39"/>
      <c r="BP99" s="39"/>
      <c r="BQ99" s="39"/>
      <c r="BR99" s="39"/>
      <c r="BS99" s="235"/>
      <c r="BT99" s="236"/>
      <c r="BU99" s="237"/>
      <c r="BV99" s="237"/>
      <c r="BW99" s="237"/>
      <c r="BX99" s="237"/>
      <c r="BY99" s="237"/>
      <c r="BZ99" s="237"/>
      <c r="CA99" s="237"/>
      <c r="CB99" s="237"/>
      <c r="CC99" s="237"/>
      <c r="CD99" s="237"/>
      <c r="CE99" s="237"/>
      <c r="CF99" s="237"/>
      <c r="CG99" s="237"/>
      <c r="CH99" s="237"/>
      <c r="CI99" s="237"/>
      <c r="CJ99" s="237"/>
      <c r="CK99" s="238"/>
      <c r="CL99" s="236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37"/>
      <c r="DC99" s="237"/>
      <c r="DD99" s="238"/>
    </row>
    <row r="100" spans="1:108" ht="15.75">
      <c r="A100" s="229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1"/>
      <c r="AS100" s="229"/>
      <c r="AT100" s="230" t="s">
        <v>258</v>
      </c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230"/>
      <c r="BR100" s="230"/>
      <c r="BS100" s="231"/>
      <c r="BT100" s="236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7"/>
      <c r="CK100" s="238"/>
      <c r="CL100" s="236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237"/>
      <c r="DB100" s="237"/>
      <c r="DC100" s="237"/>
      <c r="DD100" s="238"/>
    </row>
    <row r="101" spans="1:108" ht="15" customHeight="1">
      <c r="A101" s="229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1"/>
      <c r="AS101" s="229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2"/>
      <c r="BG101" s="261" t="s">
        <v>254</v>
      </c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2"/>
      <c r="BT101" s="236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8"/>
      <c r="CL101" s="236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8"/>
    </row>
    <row r="102" spans="1:108" ht="15.75">
      <c r="A102" s="229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1"/>
      <c r="AS102" s="229"/>
      <c r="AT102" s="230" t="s">
        <v>259</v>
      </c>
      <c r="AU102" s="230"/>
      <c r="AV102" s="230"/>
      <c r="AW102" s="230"/>
      <c r="AX102" s="230"/>
      <c r="AY102" s="230"/>
      <c r="AZ102" s="230"/>
      <c r="BA102" s="230"/>
      <c r="BB102" s="230"/>
      <c r="BC102" s="230"/>
      <c r="BD102" s="230"/>
      <c r="BE102" s="230"/>
      <c r="BF102" s="230"/>
      <c r="BG102" s="230"/>
      <c r="BH102" s="230"/>
      <c r="BI102" s="230"/>
      <c r="BJ102" s="230"/>
      <c r="BK102" s="230"/>
      <c r="BL102" s="230"/>
      <c r="BM102" s="230"/>
      <c r="BN102" s="230"/>
      <c r="BO102" s="230"/>
      <c r="BP102" s="230"/>
      <c r="BQ102" s="230"/>
      <c r="BR102" s="230"/>
      <c r="BS102" s="231"/>
      <c r="BT102" s="236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7"/>
      <c r="CK102" s="238"/>
      <c r="CL102" s="236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237"/>
      <c r="DB102" s="237"/>
      <c r="DC102" s="237"/>
      <c r="DD102" s="238"/>
    </row>
    <row r="103" spans="1:108" ht="15" customHeight="1">
      <c r="A103" s="229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1"/>
      <c r="AS103" s="229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2"/>
      <c r="BG103" s="261" t="s">
        <v>260</v>
      </c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2"/>
      <c r="BT103" s="236"/>
      <c r="BU103" s="237"/>
      <c r="BV103" s="237"/>
      <c r="BW103" s="237"/>
      <c r="BX103" s="237"/>
      <c r="BY103" s="237"/>
      <c r="BZ103" s="237"/>
      <c r="CA103" s="237"/>
      <c r="CB103" s="237"/>
      <c r="CC103" s="237"/>
      <c r="CD103" s="237"/>
      <c r="CE103" s="237"/>
      <c r="CF103" s="237"/>
      <c r="CG103" s="237"/>
      <c r="CH103" s="237"/>
      <c r="CI103" s="237"/>
      <c r="CJ103" s="237"/>
      <c r="CK103" s="238"/>
      <c r="CL103" s="236"/>
      <c r="CM103" s="237"/>
      <c r="CN103" s="237"/>
      <c r="CO103" s="237"/>
      <c r="CP103" s="237"/>
      <c r="CQ103" s="237"/>
      <c r="CR103" s="237"/>
      <c r="CS103" s="237"/>
      <c r="CT103" s="237"/>
      <c r="CU103" s="237"/>
      <c r="CV103" s="237"/>
      <c r="CW103" s="237"/>
      <c r="CX103" s="237"/>
      <c r="CY103" s="237"/>
      <c r="CZ103" s="237"/>
      <c r="DA103" s="237"/>
      <c r="DB103" s="237"/>
      <c r="DC103" s="237"/>
      <c r="DD103" s="238"/>
    </row>
    <row r="104" spans="1:108" ht="15.75">
      <c r="A104" s="229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1"/>
      <c r="AS104" s="229"/>
      <c r="AT104" s="230" t="s">
        <v>261</v>
      </c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0"/>
      <c r="BL104" s="230"/>
      <c r="BM104" s="230"/>
      <c r="BN104" s="230"/>
      <c r="BO104" s="230"/>
      <c r="BP104" s="230"/>
      <c r="BQ104" s="230"/>
      <c r="BR104" s="230"/>
      <c r="BS104" s="231"/>
      <c r="BT104" s="236"/>
      <c r="BU104" s="237"/>
      <c r="BV104" s="237"/>
      <c r="BW104" s="237"/>
      <c r="BX104" s="237"/>
      <c r="BY104" s="237"/>
      <c r="BZ104" s="237"/>
      <c r="CA104" s="237"/>
      <c r="CB104" s="237"/>
      <c r="CC104" s="237"/>
      <c r="CD104" s="237"/>
      <c r="CE104" s="237"/>
      <c r="CF104" s="237"/>
      <c r="CG104" s="237"/>
      <c r="CH104" s="237"/>
      <c r="CI104" s="237"/>
      <c r="CJ104" s="237"/>
      <c r="CK104" s="238"/>
      <c r="CL104" s="236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37"/>
      <c r="DC104" s="237"/>
      <c r="DD104" s="238"/>
    </row>
    <row r="105" spans="1:108" ht="15" customHeight="1">
      <c r="A105" s="229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1"/>
      <c r="AS105" s="229"/>
      <c r="AT105" s="233"/>
      <c r="AU105" s="233"/>
      <c r="AV105" s="233"/>
      <c r="AW105" s="233"/>
      <c r="AX105" s="233"/>
      <c r="AY105" s="233"/>
      <c r="AZ105" s="39" t="s">
        <v>262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5"/>
      <c r="BT105" s="236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7"/>
      <c r="CK105" s="238"/>
      <c r="CL105" s="236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7"/>
      <c r="DA105" s="237"/>
      <c r="DB105" s="237"/>
      <c r="DC105" s="237"/>
      <c r="DD105" s="238"/>
    </row>
    <row r="106" spans="1:108" ht="15.75">
      <c r="A106" s="192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9"/>
      <c r="AS106" s="224"/>
      <c r="AT106" s="208" t="s">
        <v>263</v>
      </c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9"/>
      <c r="BT106" s="213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5"/>
      <c r="CL106" s="213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5"/>
    </row>
    <row r="107" spans="1:108" ht="15" customHeight="1">
      <c r="A107" s="43" t="s">
        <v>264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5"/>
      <c r="B108" s="199" t="s">
        <v>265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200"/>
      <c r="AS108" s="185"/>
      <c r="AT108" s="201"/>
      <c r="AU108" s="201"/>
      <c r="AV108" s="201"/>
      <c r="AW108" s="201"/>
      <c r="AX108" s="201"/>
      <c r="AY108" s="201"/>
      <c r="AZ108" s="202"/>
      <c r="BA108" s="216" t="s">
        <v>163</v>
      </c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7"/>
      <c r="BT108" s="205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7"/>
      <c r="CL108" s="205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7"/>
    </row>
    <row r="109" spans="1:108" ht="15" customHeight="1">
      <c r="A109" s="192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9"/>
      <c r="AS109" s="210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2"/>
      <c r="BT109" s="213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5"/>
      <c r="CL109" s="213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5"/>
    </row>
    <row r="110" spans="1:108" ht="15.75">
      <c r="A110" s="185"/>
      <c r="B110" s="199" t="s">
        <v>266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200"/>
      <c r="AS110" s="185"/>
      <c r="AT110" s="201"/>
      <c r="AU110" s="201"/>
      <c r="AV110" s="201"/>
      <c r="AW110" s="201"/>
      <c r="AX110" s="201"/>
      <c r="AY110" s="201"/>
      <c r="AZ110" s="202"/>
      <c r="BA110" s="216" t="s">
        <v>163</v>
      </c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7"/>
      <c r="BT110" s="205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7"/>
      <c r="CL110" s="205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7"/>
    </row>
    <row r="111" spans="1:108" ht="15" customHeight="1">
      <c r="A111" s="192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9"/>
      <c r="AS111" s="210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2"/>
      <c r="BT111" s="213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5"/>
      <c r="CL111" s="213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5"/>
    </row>
    <row r="112" spans="1:108" ht="15.75">
      <c r="A112" s="192"/>
      <c r="B112" s="225" t="s">
        <v>267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6"/>
      <c r="AS112" s="224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6"/>
      <c r="BT112" s="245"/>
      <c r="BU112" s="246"/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7"/>
      <c r="CL112" s="245"/>
      <c r="CM112" s="246"/>
      <c r="CN112" s="246"/>
      <c r="CO112" s="246"/>
      <c r="CP112" s="246"/>
      <c r="CQ112" s="246"/>
      <c r="CR112" s="246"/>
      <c r="CS112" s="246"/>
      <c r="CT112" s="246"/>
      <c r="CU112" s="246"/>
      <c r="CV112" s="246"/>
      <c r="CW112" s="246"/>
      <c r="CX112" s="246"/>
      <c r="CY112" s="246"/>
      <c r="CZ112" s="246"/>
      <c r="DA112" s="246"/>
      <c r="DB112" s="246"/>
      <c r="DC112" s="246"/>
      <c r="DD112" s="247"/>
    </row>
    <row r="113" spans="1:108" ht="15" customHeight="1">
      <c r="A113" s="192"/>
      <c r="B113" s="225" t="s">
        <v>268</v>
      </c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6"/>
      <c r="AS113" s="224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6"/>
      <c r="BT113" s="245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7"/>
      <c r="CL113" s="245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7"/>
    </row>
    <row r="114" spans="1:108" ht="15" customHeight="1">
      <c r="A114" s="192"/>
      <c r="B114" s="225" t="s">
        <v>269</v>
      </c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6"/>
      <c r="AS114" s="224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6"/>
      <c r="BT114" s="245"/>
      <c r="BU114" s="246"/>
      <c r="BV114" s="246"/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246"/>
      <c r="CI114" s="246"/>
      <c r="CJ114" s="246"/>
      <c r="CK114" s="247"/>
      <c r="CL114" s="245"/>
      <c r="CM114" s="246"/>
      <c r="CN114" s="246"/>
      <c r="CO114" s="246"/>
      <c r="CP114" s="246"/>
      <c r="CQ114" s="246"/>
      <c r="CR114" s="246"/>
      <c r="CS114" s="246"/>
      <c r="CT114" s="246"/>
      <c r="CU114" s="246"/>
      <c r="CV114" s="246"/>
      <c r="CW114" s="246"/>
      <c r="CX114" s="246"/>
      <c r="CY114" s="246"/>
      <c r="CZ114" s="246"/>
      <c r="DA114" s="246"/>
      <c r="DB114" s="246"/>
      <c r="DC114" s="246"/>
      <c r="DD114" s="247"/>
    </row>
    <row r="115" spans="1:108" ht="15" customHeight="1">
      <c r="A115" s="192"/>
      <c r="B115" s="162" t="s">
        <v>270</v>
      </c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3"/>
      <c r="AS115" s="224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6"/>
      <c r="BT115" s="245"/>
      <c r="BU115" s="246"/>
      <c r="BV115" s="246"/>
      <c r="BW115" s="246"/>
      <c r="BX115" s="246"/>
      <c r="BY115" s="246"/>
      <c r="BZ115" s="246"/>
      <c r="CA115" s="246"/>
      <c r="CB115" s="246"/>
      <c r="CC115" s="246"/>
      <c r="CD115" s="246"/>
      <c r="CE115" s="246"/>
      <c r="CF115" s="246"/>
      <c r="CG115" s="246"/>
      <c r="CH115" s="246"/>
      <c r="CI115" s="246"/>
      <c r="CJ115" s="246"/>
      <c r="CK115" s="247"/>
      <c r="CL115" s="263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5"/>
    </row>
    <row r="116" spans="1:108" ht="15" customHeight="1">
      <c r="A116" s="266" t="s">
        <v>271</v>
      </c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6"/>
      <c r="BF116" s="266"/>
      <c r="BG116" s="266"/>
      <c r="BH116" s="266"/>
      <c r="BI116" s="266"/>
      <c r="BJ116" s="266"/>
      <c r="BK116" s="266"/>
      <c r="BL116" s="266"/>
      <c r="BM116" s="266"/>
      <c r="BN116" s="266"/>
      <c r="BO116" s="266"/>
      <c r="BP116" s="266"/>
      <c r="BQ116" s="266"/>
      <c r="BR116" s="266"/>
      <c r="BS116" s="266"/>
      <c r="BT116" s="266"/>
      <c r="BU116" s="266"/>
      <c r="BV116" s="266"/>
      <c r="BW116" s="266"/>
      <c r="BX116" s="266"/>
      <c r="BY116" s="266"/>
      <c r="BZ116" s="266"/>
      <c r="CA116" s="266"/>
      <c r="CB116" s="266"/>
      <c r="CC116" s="266"/>
      <c r="CD116" s="266"/>
      <c r="CE116" s="266"/>
      <c r="CF116" s="266"/>
      <c r="CG116" s="266"/>
      <c r="CH116" s="266"/>
      <c r="CI116" s="266"/>
      <c r="CJ116" s="266"/>
      <c r="CK116" s="266"/>
      <c r="CL116" s="266"/>
      <c r="CM116" s="266"/>
      <c r="CN116" s="266"/>
      <c r="CO116" s="266"/>
      <c r="CP116" s="266"/>
      <c r="CQ116" s="266"/>
      <c r="CR116" s="266"/>
      <c r="CS116" s="266"/>
      <c r="CT116" s="266"/>
      <c r="CU116" s="266"/>
      <c r="CV116" s="266"/>
      <c r="CW116" s="266"/>
      <c r="CX116" s="266"/>
      <c r="CY116" s="266"/>
      <c r="CZ116" s="266"/>
      <c r="DA116" s="266"/>
      <c r="DB116" s="266"/>
      <c r="DC116" s="266"/>
      <c r="DD116" s="266"/>
    </row>
    <row r="117" spans="1:108" ht="15.7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2"/>
      <c r="CT117" s="232"/>
      <c r="CU117" s="232"/>
      <c r="CV117" s="232"/>
      <c r="CW117" s="232"/>
      <c r="CX117" s="232"/>
      <c r="CY117" s="232"/>
      <c r="CZ117" s="232"/>
      <c r="DA117" s="232"/>
      <c r="DB117" s="232"/>
      <c r="DC117" s="232"/>
      <c r="DD117" s="232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272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273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274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275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276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5" t="s">
        <v>277</v>
      </c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7"/>
    </row>
    <row r="120" spans="1:108" ht="15.75">
      <c r="A120" s="267"/>
      <c r="B120" s="225" t="s">
        <v>278</v>
      </c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6"/>
      <c r="AK120" s="268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6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7"/>
      <c r="B121" s="225" t="s">
        <v>279</v>
      </c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6"/>
      <c r="AK121" s="268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6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7"/>
      <c r="B122" s="225" t="s">
        <v>280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6"/>
      <c r="AK122" s="268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6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7"/>
      <c r="B123" s="225" t="s">
        <v>281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6"/>
      <c r="AK123" s="268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6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7"/>
      <c r="B124" s="225" t="s">
        <v>282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6"/>
      <c r="AK124" s="268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6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7"/>
      <c r="B125" s="269" t="s">
        <v>283</v>
      </c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70"/>
      <c r="AK125" s="271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70"/>
      <c r="AY125" s="272" t="s">
        <v>284</v>
      </c>
      <c r="AZ125" s="272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72">
        <v>4550</v>
      </c>
      <c r="BK125" s="272"/>
      <c r="BL125" s="272"/>
      <c r="BM125" s="272"/>
      <c r="BN125" s="272"/>
      <c r="BO125" s="272"/>
      <c r="BP125" s="272"/>
      <c r="BQ125" s="272"/>
      <c r="BR125" s="272"/>
      <c r="BS125" s="272"/>
      <c r="BT125" s="272"/>
      <c r="BU125" s="272"/>
      <c r="BV125" s="272"/>
      <c r="BW125" s="272"/>
      <c r="BX125" s="272"/>
      <c r="BY125" s="273">
        <f>BJ125/'[1]хар-ка по 75-му'!E45/12</f>
        <v>3.0188428874734607</v>
      </c>
      <c r="BZ125" s="273"/>
      <c r="CA125" s="273"/>
      <c r="CB125" s="273"/>
      <c r="CC125" s="273"/>
      <c r="CD125" s="273"/>
      <c r="CE125" s="273"/>
      <c r="CF125" s="273"/>
      <c r="CG125" s="273"/>
      <c r="CH125" s="273"/>
      <c r="CI125" s="273"/>
      <c r="CJ125" s="273"/>
      <c r="CK125" s="273"/>
      <c r="CL125" s="273"/>
      <c r="CM125" s="272" t="s">
        <v>285</v>
      </c>
      <c r="CN125" s="272"/>
      <c r="CO125" s="272"/>
      <c r="CP125" s="272"/>
      <c r="CQ125" s="272"/>
      <c r="CR125" s="272"/>
      <c r="CS125" s="272"/>
      <c r="CT125" s="272"/>
      <c r="CU125" s="272"/>
      <c r="CV125" s="272"/>
      <c r="CW125" s="272"/>
      <c r="CX125" s="272"/>
      <c r="CY125" s="272"/>
      <c r="CZ125" s="272"/>
      <c r="DA125" s="272"/>
      <c r="DB125" s="272"/>
      <c r="DC125" s="272"/>
      <c r="DD125" s="272"/>
    </row>
    <row r="126" spans="1:108" ht="32.25" customHeight="1">
      <c r="A126" s="267"/>
      <c r="B126" s="225" t="s">
        <v>286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6"/>
      <c r="AK126" s="268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6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7"/>
      <c r="B127" s="225" t="s">
        <v>287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6"/>
      <c r="AK127" s="268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6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7"/>
      <c r="B128" s="225" t="s">
        <v>288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6"/>
      <c r="AK128" s="268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6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7"/>
      <c r="B129" s="162" t="s">
        <v>289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3"/>
      <c r="AK129" s="50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3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4"/>
      <c r="BZ129" s="274"/>
      <c r="CA129" s="274"/>
      <c r="CB129" s="274"/>
      <c r="CC129" s="274"/>
      <c r="CD129" s="274"/>
      <c r="CE129" s="274"/>
      <c r="CF129" s="274"/>
      <c r="CG129" s="274"/>
      <c r="CH129" s="274"/>
      <c r="CI129" s="274"/>
      <c r="CJ129" s="274"/>
      <c r="CK129" s="274"/>
      <c r="CL129" s="274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7"/>
      <c r="B130" s="225" t="s">
        <v>290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6"/>
      <c r="AK130" s="268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6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7"/>
      <c r="B131" s="225" t="s">
        <v>291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6"/>
      <c r="AK131" s="268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6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51" t="s">
        <v>292</v>
      </c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  <c r="AO132" s="275"/>
      <c r="AP132" s="275"/>
      <c r="AQ132" s="275"/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75"/>
      <c r="BD132" s="275"/>
      <c r="BE132" s="275"/>
      <c r="BF132" s="275"/>
      <c r="BG132" s="275"/>
      <c r="BH132" s="275"/>
      <c r="BI132" s="275"/>
      <c r="BJ132" s="275"/>
      <c r="BK132" s="275"/>
      <c r="BL132" s="275"/>
      <c r="BM132" s="275"/>
      <c r="BN132" s="275"/>
      <c r="BO132" s="275"/>
      <c r="BP132" s="275"/>
      <c r="BQ132" s="275"/>
      <c r="BR132" s="275"/>
      <c r="BS132" s="275"/>
      <c r="BT132" s="275"/>
      <c r="BU132" s="275"/>
      <c r="BV132" s="275"/>
      <c r="BW132" s="275"/>
      <c r="BX132" s="275"/>
      <c r="BY132" s="275"/>
      <c r="BZ132" s="275"/>
      <c r="CA132" s="275"/>
      <c r="CB132" s="275"/>
      <c r="CC132" s="275"/>
      <c r="CD132" s="275"/>
      <c r="CE132" s="275"/>
      <c r="CF132" s="275"/>
      <c r="CG132" s="275"/>
      <c r="CH132" s="275"/>
      <c r="CI132" s="275"/>
      <c r="CJ132" s="275"/>
      <c r="CK132" s="275"/>
      <c r="CL132" s="275"/>
      <c r="CM132" s="275"/>
      <c r="CN132" s="275"/>
      <c r="CO132" s="275"/>
      <c r="CP132" s="275"/>
      <c r="CQ132" s="275"/>
      <c r="CR132" s="275"/>
      <c r="CS132" s="275"/>
      <c r="CT132" s="275"/>
      <c r="CU132" s="275"/>
      <c r="CV132" s="275"/>
      <c r="CW132" s="275"/>
      <c r="CX132" s="275"/>
      <c r="CY132" s="275"/>
      <c r="CZ132" s="275"/>
      <c r="DA132" s="275"/>
      <c r="DB132" s="275"/>
      <c r="DC132" s="275"/>
      <c r="DD132" s="276"/>
    </row>
    <row r="133" spans="1:108" ht="33.75" customHeight="1">
      <c r="A133" s="267"/>
      <c r="B133" s="225" t="s">
        <v>293</v>
      </c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6"/>
      <c r="AK133" s="268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6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7"/>
      <c r="B134" s="225" t="s">
        <v>294</v>
      </c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6"/>
      <c r="AK134" s="268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6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7"/>
      <c r="B135" s="225" t="s">
        <v>295</v>
      </c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6"/>
      <c r="AK135" s="268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6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7"/>
      <c r="B136" s="225" t="s">
        <v>296</v>
      </c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6"/>
      <c r="AK136" s="268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6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7"/>
      <c r="B137" s="225" t="s">
        <v>297</v>
      </c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6"/>
      <c r="AK137" s="268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6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7"/>
      <c r="B138" s="225" t="s">
        <v>298</v>
      </c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6"/>
      <c r="AK138" s="268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6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7"/>
      <c r="B139" s="225" t="s">
        <v>299</v>
      </c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6"/>
      <c r="AK139" s="268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6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7"/>
      <c r="B140" s="225" t="s">
        <v>300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6"/>
      <c r="AK140" s="268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6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7"/>
      <c r="B141" s="225" t="s">
        <v>301</v>
      </c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6"/>
      <c r="AK141" s="268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6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7"/>
      <c r="B142" s="225" t="s">
        <v>302</v>
      </c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6"/>
      <c r="AK142" s="268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6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7"/>
      <c r="B143" s="225" t="s">
        <v>303</v>
      </c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6"/>
      <c r="AK143" s="268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6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7"/>
      <c r="B144" s="225" t="s">
        <v>304</v>
      </c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6"/>
      <c r="AK144" s="268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6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7"/>
      <c r="B145" s="225" t="s">
        <v>305</v>
      </c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6"/>
      <c r="AK145" s="268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6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7"/>
      <c r="B146" s="225" t="s">
        <v>306</v>
      </c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6"/>
      <c r="AK146" s="268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6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7"/>
      <c r="B147" s="225" t="s">
        <v>307</v>
      </c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6"/>
      <c r="AK147" s="268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6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7"/>
      <c r="B148" s="225" t="s">
        <v>308</v>
      </c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6"/>
      <c r="AK148" s="268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6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7"/>
      <c r="B149" s="225" t="s">
        <v>309</v>
      </c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6"/>
      <c r="AK149" s="268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6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51" t="s">
        <v>310</v>
      </c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75"/>
      <c r="BF150" s="275"/>
      <c r="BG150" s="275"/>
      <c r="BH150" s="275"/>
      <c r="BI150" s="275"/>
      <c r="BJ150" s="275"/>
      <c r="BK150" s="275"/>
      <c r="BL150" s="275"/>
      <c r="BM150" s="275"/>
      <c r="BN150" s="275"/>
      <c r="BO150" s="275"/>
      <c r="BP150" s="275"/>
      <c r="BQ150" s="275"/>
      <c r="BR150" s="275"/>
      <c r="BS150" s="275"/>
      <c r="BT150" s="275"/>
      <c r="BU150" s="275"/>
      <c r="BV150" s="275"/>
      <c r="BW150" s="275"/>
      <c r="BX150" s="275"/>
      <c r="BY150" s="275"/>
      <c r="BZ150" s="275"/>
      <c r="CA150" s="275"/>
      <c r="CB150" s="275"/>
      <c r="CC150" s="275"/>
      <c r="CD150" s="275"/>
      <c r="CE150" s="275"/>
      <c r="CF150" s="275"/>
      <c r="CG150" s="275"/>
      <c r="CH150" s="275"/>
      <c r="CI150" s="275"/>
      <c r="CJ150" s="275"/>
      <c r="CK150" s="275"/>
      <c r="CL150" s="275"/>
      <c r="CM150" s="275"/>
      <c r="CN150" s="275"/>
      <c r="CO150" s="275"/>
      <c r="CP150" s="275"/>
      <c r="CQ150" s="275"/>
      <c r="CR150" s="275"/>
      <c r="CS150" s="275"/>
      <c r="CT150" s="275"/>
      <c r="CU150" s="275"/>
      <c r="CV150" s="275"/>
      <c r="CW150" s="275"/>
      <c r="CX150" s="275"/>
      <c r="CY150" s="275"/>
      <c r="CZ150" s="275"/>
      <c r="DA150" s="275"/>
      <c r="DB150" s="275"/>
      <c r="DC150" s="275"/>
      <c r="DD150" s="276"/>
    </row>
    <row r="151" spans="1:108" ht="15" customHeight="1">
      <c r="A151" s="267"/>
      <c r="B151" s="225" t="s">
        <v>311</v>
      </c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6"/>
      <c r="AK151" s="268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6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7"/>
      <c r="B152" s="225" t="s">
        <v>312</v>
      </c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6"/>
      <c r="AK152" s="268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6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7"/>
      <c r="B153" s="225" t="s">
        <v>313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6"/>
      <c r="AK153" s="268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6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7"/>
      <c r="B154" s="225" t="s">
        <v>314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6"/>
      <c r="AK154" s="268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6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7"/>
      <c r="B155" s="225" t="s">
        <v>315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6"/>
      <c r="AK155" s="268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6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7"/>
      <c r="B156" s="162" t="s">
        <v>316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3"/>
      <c r="AK156" s="50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3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7"/>
      <c r="B157" s="225" t="s">
        <v>317</v>
      </c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6"/>
      <c r="AK157" s="268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6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7"/>
      <c r="B158" s="225" t="s">
        <v>318</v>
      </c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6"/>
      <c r="AK158" s="268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6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7"/>
      <c r="B159" s="225" t="s">
        <v>319</v>
      </c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6"/>
      <c r="AK159" s="268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6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7"/>
      <c r="B160" s="225" t="s">
        <v>320</v>
      </c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6"/>
      <c r="AK160" s="268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6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7"/>
      <c r="B161" s="225" t="s">
        <v>321</v>
      </c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6"/>
      <c r="AK161" s="268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6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7"/>
      <c r="B162" s="225" t="s">
        <v>322</v>
      </c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6"/>
      <c r="AK162" s="268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6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7"/>
      <c r="B163" s="225" t="s">
        <v>323</v>
      </c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6"/>
      <c r="AK163" s="268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6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51" t="s">
        <v>324</v>
      </c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5"/>
      <c r="BE164" s="275"/>
      <c r="BF164" s="275"/>
      <c r="BG164" s="275"/>
      <c r="BH164" s="275"/>
      <c r="BI164" s="275"/>
      <c r="BJ164" s="275"/>
      <c r="BK164" s="275"/>
      <c r="BL164" s="275"/>
      <c r="BM164" s="275"/>
      <c r="BN164" s="275"/>
      <c r="BO164" s="275"/>
      <c r="BP164" s="275"/>
      <c r="BQ164" s="275"/>
      <c r="BR164" s="275"/>
      <c r="BS164" s="275"/>
      <c r="BT164" s="275"/>
      <c r="BU164" s="275"/>
      <c r="BV164" s="275"/>
      <c r="BW164" s="275"/>
      <c r="BX164" s="275"/>
      <c r="BY164" s="275"/>
      <c r="BZ164" s="275"/>
      <c r="CA164" s="275"/>
      <c r="CB164" s="275"/>
      <c r="CC164" s="275"/>
      <c r="CD164" s="275"/>
      <c r="CE164" s="275"/>
      <c r="CF164" s="275"/>
      <c r="CG164" s="275"/>
      <c r="CH164" s="275"/>
      <c r="CI164" s="275"/>
      <c r="CJ164" s="275"/>
      <c r="CK164" s="275"/>
      <c r="CL164" s="275"/>
      <c r="CM164" s="275"/>
      <c r="CN164" s="275"/>
      <c r="CO164" s="275"/>
      <c r="CP164" s="275"/>
      <c r="CQ164" s="275"/>
      <c r="CR164" s="275"/>
      <c r="CS164" s="275"/>
      <c r="CT164" s="275"/>
      <c r="CU164" s="275"/>
      <c r="CV164" s="275"/>
      <c r="CW164" s="275"/>
      <c r="CX164" s="275"/>
      <c r="CY164" s="275"/>
      <c r="CZ164" s="275"/>
      <c r="DA164" s="275"/>
      <c r="DB164" s="275"/>
      <c r="DC164" s="275"/>
      <c r="DD164" s="276"/>
    </row>
    <row r="165" spans="1:108" ht="47.25" customHeight="1">
      <c r="A165" s="267"/>
      <c r="B165" s="225" t="s">
        <v>325</v>
      </c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6"/>
      <c r="AK165" s="268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6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7"/>
      <c r="B166" s="225" t="s">
        <v>326</v>
      </c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6"/>
      <c r="AK166" s="268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6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7"/>
      <c r="B167" s="225" t="s">
        <v>327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6"/>
      <c r="AK167" s="268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6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7"/>
      <c r="B168" s="225" t="s">
        <v>328</v>
      </c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6"/>
      <c r="AK168" s="268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6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7"/>
      <c r="B169" s="225" t="s">
        <v>329</v>
      </c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6"/>
      <c r="AK169" s="268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6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51" t="s">
        <v>330</v>
      </c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5"/>
      <c r="BQ170" s="275"/>
      <c r="BR170" s="275"/>
      <c r="BS170" s="275"/>
      <c r="BT170" s="275"/>
      <c r="BU170" s="275"/>
      <c r="BV170" s="275"/>
      <c r="BW170" s="275"/>
      <c r="BX170" s="275"/>
      <c r="BY170" s="275"/>
      <c r="BZ170" s="275"/>
      <c r="CA170" s="275"/>
      <c r="CB170" s="275"/>
      <c r="CC170" s="275"/>
      <c r="CD170" s="275"/>
      <c r="CE170" s="275"/>
      <c r="CF170" s="275"/>
      <c r="CG170" s="275"/>
      <c r="CH170" s="275"/>
      <c r="CI170" s="275"/>
      <c r="CJ170" s="275"/>
      <c r="CK170" s="275"/>
      <c r="CL170" s="275"/>
      <c r="CM170" s="275"/>
      <c r="CN170" s="275"/>
      <c r="CO170" s="275"/>
      <c r="CP170" s="275"/>
      <c r="CQ170" s="275"/>
      <c r="CR170" s="275"/>
      <c r="CS170" s="275"/>
      <c r="CT170" s="275"/>
      <c r="CU170" s="275"/>
      <c r="CV170" s="275"/>
      <c r="CW170" s="275"/>
      <c r="CX170" s="275"/>
      <c r="CY170" s="275"/>
      <c r="CZ170" s="275"/>
      <c r="DA170" s="275"/>
      <c r="DB170" s="275"/>
      <c r="DC170" s="275"/>
      <c r="DD170" s="276"/>
    </row>
    <row r="171" spans="1:108" ht="15" customHeight="1">
      <c r="A171" s="267"/>
      <c r="B171" s="225" t="s">
        <v>331</v>
      </c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6"/>
      <c r="AK171" s="268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6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7"/>
      <c r="B172" s="225" t="s">
        <v>332</v>
      </c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6"/>
      <c r="AK172" s="268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6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7"/>
      <c r="B173" s="225" t="s">
        <v>333</v>
      </c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6"/>
      <c r="AK173" s="268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6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7"/>
      <c r="B174" s="225" t="s">
        <v>334</v>
      </c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6"/>
      <c r="AK174" s="268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6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7"/>
      <c r="B175" s="225" t="s">
        <v>335</v>
      </c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6"/>
      <c r="AK175" s="268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6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7"/>
      <c r="B176" s="225" t="s">
        <v>336</v>
      </c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6"/>
      <c r="AK176" s="268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6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7"/>
      <c r="B177" s="225" t="s">
        <v>337</v>
      </c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6"/>
      <c r="AK177" s="268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6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7"/>
      <c r="B178" s="225" t="s">
        <v>338</v>
      </c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6"/>
      <c r="AK178" s="268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6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7"/>
      <c r="B179" s="225" t="s">
        <v>339</v>
      </c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6"/>
      <c r="AK179" s="268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6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7"/>
      <c r="B180" s="225" t="s">
        <v>340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6"/>
      <c r="AK180" s="268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6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51" t="s">
        <v>341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75"/>
      <c r="AP181" s="275"/>
      <c r="AQ181" s="275"/>
      <c r="AR181" s="275"/>
      <c r="AS181" s="275"/>
      <c r="AT181" s="275"/>
      <c r="AU181" s="275"/>
      <c r="AV181" s="275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5"/>
      <c r="BK181" s="275"/>
      <c r="BL181" s="275"/>
      <c r="BM181" s="275"/>
      <c r="BN181" s="275"/>
      <c r="BO181" s="275"/>
      <c r="BP181" s="275"/>
      <c r="BQ181" s="275"/>
      <c r="BR181" s="275"/>
      <c r="BS181" s="275"/>
      <c r="BT181" s="275"/>
      <c r="BU181" s="275"/>
      <c r="BV181" s="275"/>
      <c r="BW181" s="275"/>
      <c r="BX181" s="275"/>
      <c r="BY181" s="275"/>
      <c r="BZ181" s="275"/>
      <c r="CA181" s="275"/>
      <c r="CB181" s="275"/>
      <c r="CC181" s="275"/>
      <c r="CD181" s="275"/>
      <c r="CE181" s="275"/>
      <c r="CF181" s="275"/>
      <c r="CG181" s="275"/>
      <c r="CH181" s="275"/>
      <c r="CI181" s="275"/>
      <c r="CJ181" s="275"/>
      <c r="CK181" s="275"/>
      <c r="CL181" s="275"/>
      <c r="CM181" s="275"/>
      <c r="CN181" s="275"/>
      <c r="CO181" s="275"/>
      <c r="CP181" s="275"/>
      <c r="CQ181" s="275"/>
      <c r="CR181" s="275"/>
      <c r="CS181" s="275"/>
      <c r="CT181" s="275"/>
      <c r="CU181" s="275"/>
      <c r="CV181" s="275"/>
      <c r="CW181" s="275"/>
      <c r="CX181" s="275"/>
      <c r="CY181" s="275"/>
      <c r="CZ181" s="275"/>
      <c r="DA181" s="275"/>
      <c r="DB181" s="275"/>
      <c r="DC181" s="275"/>
      <c r="DD181" s="276"/>
    </row>
    <row r="182" spans="1:108" ht="69.75" customHeight="1">
      <c r="A182" s="277"/>
      <c r="B182" s="162" t="s">
        <v>342</v>
      </c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3"/>
      <c r="AK182" s="50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3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7"/>
      <c r="B183" s="225" t="s">
        <v>343</v>
      </c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6"/>
      <c r="AK183" s="268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6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7"/>
      <c r="B184" s="225" t="s">
        <v>344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6"/>
      <c r="AK184" s="268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6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7"/>
      <c r="B185" s="225" t="s">
        <v>345</v>
      </c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6"/>
      <c r="AK185" s="268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6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51" t="s">
        <v>346</v>
      </c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  <c r="AJ186" s="275"/>
      <c r="AK186" s="275"/>
      <c r="AL186" s="275"/>
      <c r="AM186" s="275"/>
      <c r="AN186" s="275"/>
      <c r="AO186" s="275"/>
      <c r="AP186" s="275"/>
      <c r="AQ186" s="275"/>
      <c r="AR186" s="275"/>
      <c r="AS186" s="275"/>
      <c r="AT186" s="275"/>
      <c r="AU186" s="275"/>
      <c r="AV186" s="275"/>
      <c r="AW186" s="275"/>
      <c r="AX186" s="275"/>
      <c r="AY186" s="275"/>
      <c r="AZ186" s="275"/>
      <c r="BA186" s="275"/>
      <c r="BB186" s="275"/>
      <c r="BC186" s="275"/>
      <c r="BD186" s="275"/>
      <c r="BE186" s="275"/>
      <c r="BF186" s="275"/>
      <c r="BG186" s="275"/>
      <c r="BH186" s="275"/>
      <c r="BI186" s="275"/>
      <c r="BJ186" s="275"/>
      <c r="BK186" s="275"/>
      <c r="BL186" s="275"/>
      <c r="BM186" s="275"/>
      <c r="BN186" s="275"/>
      <c r="BO186" s="275"/>
      <c r="BP186" s="275"/>
      <c r="BQ186" s="275"/>
      <c r="BR186" s="275"/>
      <c r="BS186" s="275"/>
      <c r="BT186" s="275"/>
      <c r="BU186" s="275"/>
      <c r="BV186" s="275"/>
      <c r="BW186" s="275"/>
      <c r="BX186" s="275"/>
      <c r="BY186" s="275"/>
      <c r="BZ186" s="275"/>
      <c r="CA186" s="275"/>
      <c r="CB186" s="275"/>
      <c r="CC186" s="275"/>
      <c r="CD186" s="275"/>
      <c r="CE186" s="275"/>
      <c r="CF186" s="275"/>
      <c r="CG186" s="275"/>
      <c r="CH186" s="275"/>
      <c r="CI186" s="275"/>
      <c r="CJ186" s="275"/>
      <c r="CK186" s="275"/>
      <c r="CL186" s="275"/>
      <c r="CM186" s="275"/>
      <c r="CN186" s="275"/>
      <c r="CO186" s="275"/>
      <c r="CP186" s="275"/>
      <c r="CQ186" s="275"/>
      <c r="CR186" s="275"/>
      <c r="CS186" s="275"/>
      <c r="CT186" s="275"/>
      <c r="CU186" s="275"/>
      <c r="CV186" s="275"/>
      <c r="CW186" s="275"/>
      <c r="CX186" s="275"/>
      <c r="CY186" s="275"/>
      <c r="CZ186" s="275"/>
      <c r="DA186" s="275"/>
      <c r="DB186" s="275"/>
      <c r="DC186" s="275"/>
      <c r="DD186" s="276"/>
    </row>
    <row r="187" spans="1:108" ht="15" customHeight="1">
      <c r="A187" s="267"/>
      <c r="B187" s="225" t="s">
        <v>347</v>
      </c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6"/>
      <c r="AK187" s="268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6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7"/>
      <c r="B188" s="225" t="s">
        <v>348</v>
      </c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6"/>
      <c r="AK188" s="268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6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7"/>
      <c r="B189" s="225" t="s">
        <v>349</v>
      </c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6"/>
      <c r="AK189" s="268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6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7"/>
      <c r="B190" s="225" t="s">
        <v>350</v>
      </c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6"/>
      <c r="AK190" s="268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6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7"/>
      <c r="B191" s="225" t="s">
        <v>351</v>
      </c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6"/>
      <c r="AK191" s="268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6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7"/>
      <c r="B192" s="225" t="s">
        <v>352</v>
      </c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6"/>
      <c r="AK192" s="268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6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51" t="s">
        <v>353</v>
      </c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  <c r="AJ193" s="275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  <c r="AU193" s="275"/>
      <c r="AV193" s="275"/>
      <c r="AW193" s="275"/>
      <c r="AX193" s="275"/>
      <c r="AY193" s="275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5"/>
      <c r="BQ193" s="275"/>
      <c r="BR193" s="275"/>
      <c r="BS193" s="275"/>
      <c r="BT193" s="275"/>
      <c r="BU193" s="275"/>
      <c r="BV193" s="275"/>
      <c r="BW193" s="275"/>
      <c r="BX193" s="275"/>
      <c r="BY193" s="275"/>
      <c r="BZ193" s="275"/>
      <c r="CA193" s="275"/>
      <c r="CB193" s="275"/>
      <c r="CC193" s="275"/>
      <c r="CD193" s="275"/>
      <c r="CE193" s="275"/>
      <c r="CF193" s="275"/>
      <c r="CG193" s="275"/>
      <c r="CH193" s="275"/>
      <c r="CI193" s="275"/>
      <c r="CJ193" s="275"/>
      <c r="CK193" s="275"/>
      <c r="CL193" s="275"/>
      <c r="CM193" s="275"/>
      <c r="CN193" s="275"/>
      <c r="CO193" s="275"/>
      <c r="CP193" s="275"/>
      <c r="CQ193" s="275"/>
      <c r="CR193" s="275"/>
      <c r="CS193" s="275"/>
      <c r="CT193" s="275"/>
      <c r="CU193" s="275"/>
      <c r="CV193" s="275"/>
      <c r="CW193" s="275"/>
      <c r="CX193" s="275"/>
      <c r="CY193" s="275"/>
      <c r="CZ193" s="275"/>
      <c r="DA193" s="275"/>
      <c r="DB193" s="275"/>
      <c r="DC193" s="275"/>
      <c r="DD193" s="276"/>
    </row>
    <row r="194" spans="1:108" ht="51.75" customHeight="1">
      <c r="A194" s="267"/>
      <c r="B194" s="162" t="s">
        <v>354</v>
      </c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3"/>
      <c r="AK194" s="50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3"/>
      <c r="AY194" s="278"/>
      <c r="AZ194" s="278"/>
      <c r="BA194" s="278"/>
      <c r="BB194" s="278"/>
      <c r="BC194" s="278"/>
      <c r="BD194" s="278"/>
      <c r="BE194" s="278"/>
      <c r="BF194" s="278"/>
      <c r="BG194" s="278"/>
      <c r="BH194" s="278"/>
      <c r="BI194" s="278"/>
      <c r="BJ194" s="274"/>
      <c r="BK194" s="274"/>
      <c r="BL194" s="274"/>
      <c r="BM194" s="274"/>
      <c r="BN194" s="274"/>
      <c r="BO194" s="274"/>
      <c r="BP194" s="274"/>
      <c r="BQ194" s="274"/>
      <c r="BR194" s="274"/>
      <c r="BS194" s="274"/>
      <c r="BT194" s="274"/>
      <c r="BU194" s="274"/>
      <c r="BV194" s="274"/>
      <c r="BW194" s="274"/>
      <c r="BX194" s="274"/>
      <c r="BY194" s="274"/>
      <c r="BZ194" s="274"/>
      <c r="CA194" s="274"/>
      <c r="CB194" s="274"/>
      <c r="CC194" s="274"/>
      <c r="CD194" s="274"/>
      <c r="CE194" s="274"/>
      <c r="CF194" s="274"/>
      <c r="CG194" s="274"/>
      <c r="CH194" s="274"/>
      <c r="CI194" s="274"/>
      <c r="CJ194" s="274"/>
      <c r="CK194" s="274"/>
      <c r="CL194" s="274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7"/>
      <c r="B195" s="225" t="s">
        <v>355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6"/>
      <c r="AK195" s="268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6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7"/>
      <c r="B196" s="225" t="s">
        <v>356</v>
      </c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6"/>
      <c r="AK196" s="268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6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7"/>
      <c r="B197" s="225" t="s">
        <v>357</v>
      </c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6"/>
      <c r="AK197" s="268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6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7"/>
      <c r="B198" s="225" t="s">
        <v>358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6"/>
      <c r="AK198" s="268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6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7"/>
      <c r="B199" s="225" t="s">
        <v>359</v>
      </c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6"/>
      <c r="AK199" s="268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6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7"/>
      <c r="B200" s="225" t="s">
        <v>360</v>
      </c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6"/>
      <c r="AK200" s="268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6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7"/>
      <c r="B201" s="225" t="s">
        <v>361</v>
      </c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6"/>
      <c r="AK201" s="268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6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7"/>
      <c r="B202" s="225" t="s">
        <v>362</v>
      </c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6"/>
      <c r="AK202" s="268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6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7"/>
      <c r="B203" s="225" t="s">
        <v>363</v>
      </c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6"/>
      <c r="AK203" s="268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6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7"/>
      <c r="B204" s="225" t="s">
        <v>364</v>
      </c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6"/>
      <c r="AK204" s="268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5"/>
      <c r="AX204" s="226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7"/>
      <c r="B205" s="225" t="s">
        <v>365</v>
      </c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6"/>
      <c r="AK205" s="268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6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7"/>
      <c r="B206" s="225" t="s">
        <v>366</v>
      </c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6"/>
      <c r="AK206" s="268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6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7"/>
      <c r="B207" s="225" t="s">
        <v>367</v>
      </c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6"/>
      <c r="AK207" s="268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6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7"/>
      <c r="B208" s="225" t="s">
        <v>368</v>
      </c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6"/>
      <c r="AK208" s="268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6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7"/>
      <c r="B209" s="225" t="s">
        <v>369</v>
      </c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6"/>
      <c r="AK209" s="268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6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51" t="s">
        <v>370</v>
      </c>
      <c r="B210" s="275"/>
      <c r="C210" s="275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5"/>
      <c r="AC210" s="275"/>
      <c r="AD210" s="275"/>
      <c r="AE210" s="275"/>
      <c r="AF210" s="275"/>
      <c r="AG210" s="275"/>
      <c r="AH210" s="275"/>
      <c r="AI210" s="275"/>
      <c r="AJ210" s="275"/>
      <c r="AK210" s="275"/>
      <c r="AL210" s="275"/>
      <c r="AM210" s="275"/>
      <c r="AN210" s="275"/>
      <c r="AO210" s="275"/>
      <c r="AP210" s="275"/>
      <c r="AQ210" s="275"/>
      <c r="AR210" s="275"/>
      <c r="AS210" s="275"/>
      <c r="AT210" s="275"/>
      <c r="AU210" s="275"/>
      <c r="AV210" s="275"/>
      <c r="AW210" s="275"/>
      <c r="AX210" s="275"/>
      <c r="AY210" s="275"/>
      <c r="AZ210" s="275"/>
      <c r="BA210" s="275"/>
      <c r="BB210" s="275"/>
      <c r="BC210" s="275"/>
      <c r="BD210" s="275"/>
      <c r="BE210" s="275"/>
      <c r="BF210" s="275"/>
      <c r="BG210" s="275"/>
      <c r="BH210" s="275"/>
      <c r="BI210" s="275"/>
      <c r="BJ210" s="275"/>
      <c r="BK210" s="275"/>
      <c r="BL210" s="275"/>
      <c r="BM210" s="275"/>
      <c r="BN210" s="275"/>
      <c r="BO210" s="275"/>
      <c r="BP210" s="275"/>
      <c r="BQ210" s="275"/>
      <c r="BR210" s="275"/>
      <c r="BS210" s="275"/>
      <c r="BT210" s="275"/>
      <c r="BU210" s="275"/>
      <c r="BV210" s="275"/>
      <c r="BW210" s="275"/>
      <c r="BX210" s="275"/>
      <c r="BY210" s="275"/>
      <c r="BZ210" s="275"/>
      <c r="CA210" s="275"/>
      <c r="CB210" s="275"/>
      <c r="CC210" s="275"/>
      <c r="CD210" s="275"/>
      <c r="CE210" s="275"/>
      <c r="CF210" s="275"/>
      <c r="CG210" s="275"/>
      <c r="CH210" s="275"/>
      <c r="CI210" s="275"/>
      <c r="CJ210" s="275"/>
      <c r="CK210" s="275"/>
      <c r="CL210" s="275"/>
      <c r="CM210" s="275"/>
      <c r="CN210" s="275"/>
      <c r="CO210" s="275"/>
      <c r="CP210" s="275"/>
      <c r="CQ210" s="275"/>
      <c r="CR210" s="275"/>
      <c r="CS210" s="275"/>
      <c r="CT210" s="275"/>
      <c r="CU210" s="275"/>
      <c r="CV210" s="275"/>
      <c r="CW210" s="275"/>
      <c r="CX210" s="275"/>
      <c r="CY210" s="275"/>
      <c r="CZ210" s="275"/>
      <c r="DA210" s="275"/>
      <c r="DB210" s="275"/>
      <c r="DC210" s="275"/>
      <c r="DD210" s="276"/>
    </row>
    <row r="211" spans="1:108" ht="15" customHeight="1">
      <c r="A211" s="267"/>
      <c r="B211" s="225" t="s">
        <v>371</v>
      </c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6"/>
      <c r="AK211" s="268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6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7"/>
      <c r="B212" s="225" t="s">
        <v>372</v>
      </c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6"/>
      <c r="AK212" s="268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5"/>
      <c r="AX212" s="226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7"/>
      <c r="B213" s="225" t="s">
        <v>373</v>
      </c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6"/>
      <c r="AK213" s="268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6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7"/>
      <c r="B214" s="225" t="s">
        <v>374</v>
      </c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6"/>
      <c r="AK214" s="268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6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7"/>
      <c r="B215" s="225" t="s">
        <v>375</v>
      </c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6"/>
      <c r="AK215" s="268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6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7"/>
      <c r="B216" s="225" t="s">
        <v>376</v>
      </c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6"/>
      <c r="AK216" s="268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6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51" t="s">
        <v>377</v>
      </c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75"/>
      <c r="AC217" s="275"/>
      <c r="AD217" s="275"/>
      <c r="AE217" s="275"/>
      <c r="AF217" s="275"/>
      <c r="AG217" s="275"/>
      <c r="AH217" s="275"/>
      <c r="AI217" s="275"/>
      <c r="AJ217" s="275"/>
      <c r="AK217" s="275"/>
      <c r="AL217" s="275"/>
      <c r="AM217" s="275"/>
      <c r="AN217" s="275"/>
      <c r="AO217" s="275"/>
      <c r="AP217" s="275"/>
      <c r="AQ217" s="275"/>
      <c r="AR217" s="275"/>
      <c r="AS217" s="275"/>
      <c r="AT217" s="275"/>
      <c r="AU217" s="275"/>
      <c r="AV217" s="275"/>
      <c r="AW217" s="275"/>
      <c r="AX217" s="275"/>
      <c r="AY217" s="275"/>
      <c r="AZ217" s="275"/>
      <c r="BA217" s="275"/>
      <c r="BB217" s="275"/>
      <c r="BC217" s="275"/>
      <c r="BD217" s="275"/>
      <c r="BE217" s="275"/>
      <c r="BF217" s="275"/>
      <c r="BG217" s="275"/>
      <c r="BH217" s="275"/>
      <c r="BI217" s="275"/>
      <c r="BJ217" s="275"/>
      <c r="BK217" s="275"/>
      <c r="BL217" s="275"/>
      <c r="BM217" s="275"/>
      <c r="BN217" s="275"/>
      <c r="BO217" s="275"/>
      <c r="BP217" s="275"/>
      <c r="BQ217" s="275"/>
      <c r="BR217" s="275"/>
      <c r="BS217" s="275"/>
      <c r="BT217" s="275"/>
      <c r="BU217" s="275"/>
      <c r="BV217" s="275"/>
      <c r="BW217" s="275"/>
      <c r="BX217" s="275"/>
      <c r="BY217" s="275"/>
      <c r="BZ217" s="275"/>
      <c r="CA217" s="275"/>
      <c r="CB217" s="275"/>
      <c r="CC217" s="275"/>
      <c r="CD217" s="275"/>
      <c r="CE217" s="275"/>
      <c r="CF217" s="275"/>
      <c r="CG217" s="275"/>
      <c r="CH217" s="275"/>
      <c r="CI217" s="275"/>
      <c r="CJ217" s="275"/>
      <c r="CK217" s="275"/>
      <c r="CL217" s="275"/>
      <c r="CM217" s="275"/>
      <c r="CN217" s="275"/>
      <c r="CO217" s="275"/>
      <c r="CP217" s="275"/>
      <c r="CQ217" s="275"/>
      <c r="CR217" s="275"/>
      <c r="CS217" s="275"/>
      <c r="CT217" s="275"/>
      <c r="CU217" s="275"/>
      <c r="CV217" s="275"/>
      <c r="CW217" s="275"/>
      <c r="CX217" s="275"/>
      <c r="CY217" s="275"/>
      <c r="CZ217" s="275"/>
      <c r="DA217" s="275"/>
      <c r="DB217" s="275"/>
      <c r="DC217" s="275"/>
      <c r="DD217" s="276"/>
    </row>
    <row r="218" spans="1:108" ht="36.75" customHeight="1">
      <c r="A218" s="267"/>
      <c r="B218" s="225" t="s">
        <v>378</v>
      </c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6"/>
      <c r="AK218" s="268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6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7"/>
      <c r="B219" s="225" t="s">
        <v>379</v>
      </c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6"/>
      <c r="AK219" s="268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5"/>
      <c r="AX219" s="226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7"/>
      <c r="B220" s="225" t="s">
        <v>380</v>
      </c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6"/>
      <c r="AK220" s="268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6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7"/>
      <c r="B221" s="225" t="s">
        <v>381</v>
      </c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226"/>
      <c r="AK221" s="268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5"/>
      <c r="AX221" s="226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7"/>
      <c r="B222" s="225" t="s">
        <v>382</v>
      </c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6"/>
      <c r="AK222" s="268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6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7"/>
      <c r="B223" s="225" t="s">
        <v>383</v>
      </c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6"/>
      <c r="AK223" s="268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6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51" t="s">
        <v>384</v>
      </c>
      <c r="B224" s="275"/>
      <c r="C224" s="275"/>
      <c r="D224" s="275"/>
      <c r="E224" s="275"/>
      <c r="F224" s="275"/>
      <c r="G224" s="275"/>
      <c r="H224" s="275"/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  <c r="AJ224" s="275"/>
      <c r="AK224" s="275"/>
      <c r="AL224" s="275"/>
      <c r="AM224" s="275"/>
      <c r="AN224" s="275"/>
      <c r="AO224" s="275"/>
      <c r="AP224" s="275"/>
      <c r="AQ224" s="275"/>
      <c r="AR224" s="275"/>
      <c r="AS224" s="275"/>
      <c r="AT224" s="275"/>
      <c r="AU224" s="275"/>
      <c r="AV224" s="275"/>
      <c r="AW224" s="275"/>
      <c r="AX224" s="275"/>
      <c r="AY224" s="275"/>
      <c r="AZ224" s="275"/>
      <c r="BA224" s="275"/>
      <c r="BB224" s="275"/>
      <c r="BC224" s="275"/>
      <c r="BD224" s="275"/>
      <c r="BE224" s="275"/>
      <c r="BF224" s="275"/>
      <c r="BG224" s="275"/>
      <c r="BH224" s="275"/>
      <c r="BI224" s="275"/>
      <c r="BJ224" s="275"/>
      <c r="BK224" s="275"/>
      <c r="BL224" s="275"/>
      <c r="BM224" s="275"/>
      <c r="BN224" s="275"/>
      <c r="BO224" s="275"/>
      <c r="BP224" s="275"/>
      <c r="BQ224" s="275"/>
      <c r="BR224" s="275"/>
      <c r="BS224" s="275"/>
      <c r="BT224" s="275"/>
      <c r="BU224" s="275"/>
      <c r="BV224" s="275"/>
      <c r="BW224" s="275"/>
      <c r="BX224" s="275"/>
      <c r="BY224" s="275"/>
      <c r="BZ224" s="275"/>
      <c r="CA224" s="275"/>
      <c r="CB224" s="275"/>
      <c r="CC224" s="275"/>
      <c r="CD224" s="275"/>
      <c r="CE224" s="275"/>
      <c r="CF224" s="275"/>
      <c r="CG224" s="275"/>
      <c r="CH224" s="275"/>
      <c r="CI224" s="275"/>
      <c r="CJ224" s="275"/>
      <c r="CK224" s="275"/>
      <c r="CL224" s="275"/>
      <c r="CM224" s="275"/>
      <c r="CN224" s="275"/>
      <c r="CO224" s="275"/>
      <c r="CP224" s="275"/>
      <c r="CQ224" s="275"/>
      <c r="CR224" s="275"/>
      <c r="CS224" s="275"/>
      <c r="CT224" s="275"/>
      <c r="CU224" s="275"/>
      <c r="CV224" s="275"/>
      <c r="CW224" s="275"/>
      <c r="CX224" s="275"/>
      <c r="CY224" s="275"/>
      <c r="CZ224" s="275"/>
      <c r="DA224" s="275"/>
      <c r="DB224" s="275"/>
      <c r="DC224" s="275"/>
      <c r="DD224" s="276"/>
    </row>
    <row r="225" spans="1:108" ht="15" customHeight="1">
      <c r="A225" s="267"/>
      <c r="B225" s="225" t="s">
        <v>385</v>
      </c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6"/>
      <c r="AK225" s="268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5"/>
      <c r="AX225" s="226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7"/>
      <c r="B226" s="225" t="s">
        <v>386</v>
      </c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6"/>
      <c r="AK226" s="268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5"/>
      <c r="AX226" s="226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7"/>
      <c r="B227" s="225" t="s">
        <v>387</v>
      </c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6"/>
      <c r="AK227" s="268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5"/>
      <c r="AX227" s="226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7"/>
      <c r="B228" s="225" t="s">
        <v>388</v>
      </c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6"/>
      <c r="AK228" s="268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5"/>
      <c r="AX228" s="226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51" t="s">
        <v>389</v>
      </c>
      <c r="B229" s="275"/>
      <c r="C229" s="275"/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5"/>
      <c r="AJ229" s="275"/>
      <c r="AK229" s="275"/>
      <c r="AL229" s="275"/>
      <c r="AM229" s="275"/>
      <c r="AN229" s="275"/>
      <c r="AO229" s="275"/>
      <c r="AP229" s="275"/>
      <c r="AQ229" s="275"/>
      <c r="AR229" s="275"/>
      <c r="AS229" s="275"/>
      <c r="AT229" s="275"/>
      <c r="AU229" s="275"/>
      <c r="AV229" s="275"/>
      <c r="AW229" s="275"/>
      <c r="AX229" s="275"/>
      <c r="AY229" s="275"/>
      <c r="AZ229" s="275"/>
      <c r="BA229" s="275"/>
      <c r="BB229" s="275"/>
      <c r="BC229" s="275"/>
      <c r="BD229" s="275"/>
      <c r="BE229" s="275"/>
      <c r="BF229" s="275"/>
      <c r="BG229" s="275"/>
      <c r="BH229" s="275"/>
      <c r="BI229" s="275"/>
      <c r="BJ229" s="275"/>
      <c r="BK229" s="275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  <c r="BW229" s="275"/>
      <c r="BX229" s="275"/>
      <c r="BY229" s="275"/>
      <c r="BZ229" s="275"/>
      <c r="CA229" s="275"/>
      <c r="CB229" s="275"/>
      <c r="CC229" s="275"/>
      <c r="CD229" s="275"/>
      <c r="CE229" s="275"/>
      <c r="CF229" s="275"/>
      <c r="CG229" s="275"/>
      <c r="CH229" s="275"/>
      <c r="CI229" s="275"/>
      <c r="CJ229" s="275"/>
      <c r="CK229" s="275"/>
      <c r="CL229" s="275"/>
      <c r="CM229" s="275"/>
      <c r="CN229" s="275"/>
      <c r="CO229" s="275"/>
      <c r="CP229" s="275"/>
      <c r="CQ229" s="275"/>
      <c r="CR229" s="275"/>
      <c r="CS229" s="275"/>
      <c r="CT229" s="275"/>
      <c r="CU229" s="275"/>
      <c r="CV229" s="275"/>
      <c r="CW229" s="275"/>
      <c r="CX229" s="275"/>
      <c r="CY229" s="275"/>
      <c r="CZ229" s="275"/>
      <c r="DA229" s="275"/>
      <c r="DB229" s="275"/>
      <c r="DC229" s="275"/>
      <c r="DD229" s="276"/>
    </row>
    <row r="230" spans="1:108" ht="15" customHeight="1">
      <c r="A230" s="267"/>
      <c r="B230" s="225" t="s">
        <v>390</v>
      </c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6"/>
      <c r="AK230" s="268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226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7"/>
      <c r="B231" s="225" t="s">
        <v>391</v>
      </c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6"/>
      <c r="AK231" s="268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5"/>
      <c r="AX231" s="226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7"/>
      <c r="B232" s="225" t="s">
        <v>392</v>
      </c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6"/>
      <c r="AK232" s="268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5"/>
      <c r="AX232" s="226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7"/>
      <c r="B233" s="225" t="s">
        <v>393</v>
      </c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  <c r="Y233" s="225"/>
      <c r="Z233" s="225"/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6"/>
      <c r="AK233" s="268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5"/>
      <c r="AX233" s="226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7"/>
      <c r="B234" s="225" t="s">
        <v>394</v>
      </c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6"/>
      <c r="AK234" s="268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  <c r="AX234" s="226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7"/>
      <c r="B235" s="225" t="s">
        <v>395</v>
      </c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6"/>
      <c r="AK235" s="268"/>
      <c r="AL235" s="225"/>
      <c r="AM235" s="225"/>
      <c r="AN235" s="225"/>
      <c r="AO235" s="225"/>
      <c r="AP235" s="225"/>
      <c r="AQ235" s="225"/>
      <c r="AR235" s="225"/>
      <c r="AS235" s="225"/>
      <c r="AT235" s="225"/>
      <c r="AU235" s="225"/>
      <c r="AV235" s="225"/>
      <c r="AW235" s="225"/>
      <c r="AX235" s="226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7"/>
      <c r="B236" s="225" t="s">
        <v>396</v>
      </c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6"/>
      <c r="AK236" s="268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6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7"/>
      <c r="B237" s="225" t="s">
        <v>397</v>
      </c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6"/>
      <c r="AK237" s="268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6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51" t="s">
        <v>398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  <c r="AE238" s="275"/>
      <c r="AF238" s="275"/>
      <c r="AG238" s="275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275"/>
      <c r="AT238" s="275"/>
      <c r="AU238" s="275"/>
      <c r="AV238" s="275"/>
      <c r="AW238" s="275"/>
      <c r="AX238" s="275"/>
      <c r="AY238" s="275"/>
      <c r="AZ238" s="275"/>
      <c r="BA238" s="275"/>
      <c r="BB238" s="275"/>
      <c r="BC238" s="275"/>
      <c r="BD238" s="275"/>
      <c r="BE238" s="275"/>
      <c r="BF238" s="275"/>
      <c r="BG238" s="275"/>
      <c r="BH238" s="275"/>
      <c r="BI238" s="275"/>
      <c r="BJ238" s="275"/>
      <c r="BK238" s="275"/>
      <c r="BL238" s="275"/>
      <c r="BM238" s="275"/>
      <c r="BN238" s="275"/>
      <c r="BO238" s="275"/>
      <c r="BP238" s="275"/>
      <c r="BQ238" s="275"/>
      <c r="BR238" s="275"/>
      <c r="BS238" s="275"/>
      <c r="BT238" s="275"/>
      <c r="BU238" s="275"/>
      <c r="BV238" s="275"/>
      <c r="BW238" s="275"/>
      <c r="BX238" s="275"/>
      <c r="BY238" s="275"/>
      <c r="BZ238" s="275"/>
      <c r="CA238" s="275"/>
      <c r="CB238" s="275"/>
      <c r="CC238" s="275"/>
      <c r="CD238" s="275"/>
      <c r="CE238" s="275"/>
      <c r="CF238" s="275"/>
      <c r="CG238" s="275"/>
      <c r="CH238" s="275"/>
      <c r="CI238" s="275"/>
      <c r="CJ238" s="275"/>
      <c r="CK238" s="275"/>
      <c r="CL238" s="275"/>
      <c r="CM238" s="275"/>
      <c r="CN238" s="275"/>
      <c r="CO238" s="275"/>
      <c r="CP238" s="275"/>
      <c r="CQ238" s="275"/>
      <c r="CR238" s="275"/>
      <c r="CS238" s="275"/>
      <c r="CT238" s="275"/>
      <c r="CU238" s="275"/>
      <c r="CV238" s="275"/>
      <c r="CW238" s="275"/>
      <c r="CX238" s="275"/>
      <c r="CY238" s="275"/>
      <c r="CZ238" s="275"/>
      <c r="DA238" s="275"/>
      <c r="DB238" s="275"/>
      <c r="DC238" s="275"/>
      <c r="DD238" s="276"/>
    </row>
    <row r="239" spans="1:108" ht="15" customHeight="1">
      <c r="A239" s="267"/>
      <c r="B239" s="225" t="s">
        <v>399</v>
      </c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6"/>
      <c r="AK239" s="268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5"/>
      <c r="AX239" s="226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7"/>
      <c r="B240" s="225" t="s">
        <v>400</v>
      </c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  <c r="Y240" s="225"/>
      <c r="Z240" s="225"/>
      <c r="AA240" s="225"/>
      <c r="AB240" s="225"/>
      <c r="AC240" s="225"/>
      <c r="AD240" s="225"/>
      <c r="AE240" s="225"/>
      <c r="AF240" s="225"/>
      <c r="AG240" s="225"/>
      <c r="AH240" s="225"/>
      <c r="AI240" s="225"/>
      <c r="AJ240" s="226"/>
      <c r="AK240" s="268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5"/>
      <c r="AX240" s="226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7"/>
      <c r="B241" s="225" t="s">
        <v>401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  <c r="AE241" s="225"/>
      <c r="AF241" s="225"/>
      <c r="AG241" s="225"/>
      <c r="AH241" s="225"/>
      <c r="AI241" s="225"/>
      <c r="AJ241" s="226"/>
      <c r="AK241" s="268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6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7"/>
      <c r="B242" s="225" t="s">
        <v>402</v>
      </c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6"/>
      <c r="AK242" s="268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5"/>
      <c r="AX242" s="226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7"/>
      <c r="B243" s="225" t="s">
        <v>403</v>
      </c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25"/>
      <c r="Z243" s="225"/>
      <c r="AA243" s="225"/>
      <c r="AB243" s="225"/>
      <c r="AC243" s="225"/>
      <c r="AD243" s="225"/>
      <c r="AE243" s="225"/>
      <c r="AF243" s="225"/>
      <c r="AG243" s="225"/>
      <c r="AH243" s="225"/>
      <c r="AI243" s="225"/>
      <c r="AJ243" s="226"/>
      <c r="AK243" s="268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5"/>
      <c r="AX243" s="226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51" t="s">
        <v>404</v>
      </c>
      <c r="B244" s="275"/>
      <c r="C244" s="275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275"/>
      <c r="AH244" s="275"/>
      <c r="AI244" s="275"/>
      <c r="AJ244" s="275"/>
      <c r="AK244" s="275"/>
      <c r="AL244" s="275"/>
      <c r="AM244" s="275"/>
      <c r="AN244" s="275"/>
      <c r="AO244" s="275"/>
      <c r="AP244" s="275"/>
      <c r="AQ244" s="275"/>
      <c r="AR244" s="275"/>
      <c r="AS244" s="275"/>
      <c r="AT244" s="275"/>
      <c r="AU244" s="275"/>
      <c r="AV244" s="275"/>
      <c r="AW244" s="275"/>
      <c r="AX244" s="275"/>
      <c r="AY244" s="275"/>
      <c r="AZ244" s="275"/>
      <c r="BA244" s="275"/>
      <c r="BB244" s="275"/>
      <c r="BC244" s="275"/>
      <c r="BD244" s="275"/>
      <c r="BE244" s="275"/>
      <c r="BF244" s="275"/>
      <c r="BG244" s="275"/>
      <c r="BH244" s="275"/>
      <c r="BI244" s="275"/>
      <c r="BJ244" s="275"/>
      <c r="BK244" s="275"/>
      <c r="BL244" s="275"/>
      <c r="BM244" s="275"/>
      <c r="BN244" s="275"/>
      <c r="BO244" s="275"/>
      <c r="BP244" s="275"/>
      <c r="BQ244" s="275"/>
      <c r="BR244" s="275"/>
      <c r="BS244" s="275"/>
      <c r="BT244" s="275"/>
      <c r="BU244" s="275"/>
      <c r="BV244" s="275"/>
      <c r="BW244" s="275"/>
      <c r="BX244" s="275"/>
      <c r="BY244" s="275"/>
      <c r="BZ244" s="275"/>
      <c r="CA244" s="275"/>
      <c r="CB244" s="275"/>
      <c r="CC244" s="275"/>
      <c r="CD244" s="275"/>
      <c r="CE244" s="275"/>
      <c r="CF244" s="275"/>
      <c r="CG244" s="275"/>
      <c r="CH244" s="275"/>
      <c r="CI244" s="275"/>
      <c r="CJ244" s="275"/>
      <c r="CK244" s="275"/>
      <c r="CL244" s="275"/>
      <c r="CM244" s="275"/>
      <c r="CN244" s="275"/>
      <c r="CO244" s="275"/>
      <c r="CP244" s="275"/>
      <c r="CQ244" s="275"/>
      <c r="CR244" s="275"/>
      <c r="CS244" s="275"/>
      <c r="CT244" s="275"/>
      <c r="CU244" s="275"/>
      <c r="CV244" s="275"/>
      <c r="CW244" s="275"/>
      <c r="CX244" s="275"/>
      <c r="CY244" s="275"/>
      <c r="CZ244" s="275"/>
      <c r="DA244" s="275"/>
      <c r="DB244" s="275"/>
      <c r="DC244" s="275"/>
      <c r="DD244" s="276"/>
    </row>
    <row r="245" spans="1:108" ht="15" customHeight="1">
      <c r="A245" s="267"/>
      <c r="B245" s="225" t="s">
        <v>405</v>
      </c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5"/>
      <c r="AE245" s="225"/>
      <c r="AF245" s="225"/>
      <c r="AG245" s="225"/>
      <c r="AH245" s="225"/>
      <c r="AI245" s="225"/>
      <c r="AJ245" s="226"/>
      <c r="AK245" s="268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5"/>
      <c r="AX245" s="226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7"/>
      <c r="B246" s="225" t="s">
        <v>406</v>
      </c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5"/>
      <c r="AH246" s="225"/>
      <c r="AI246" s="225"/>
      <c r="AJ246" s="226"/>
      <c r="AK246" s="268"/>
      <c r="AL246" s="225"/>
      <c r="AM246" s="225"/>
      <c r="AN246" s="225"/>
      <c r="AO246" s="225"/>
      <c r="AP246" s="225"/>
      <c r="AQ246" s="225"/>
      <c r="AR246" s="225"/>
      <c r="AS246" s="225"/>
      <c r="AT246" s="225"/>
      <c r="AU246" s="225"/>
      <c r="AV246" s="225"/>
      <c r="AW246" s="225"/>
      <c r="AX246" s="226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7"/>
      <c r="B247" s="225" t="s">
        <v>407</v>
      </c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  <c r="AA247" s="225"/>
      <c r="AB247" s="225"/>
      <c r="AC247" s="225"/>
      <c r="AD247" s="225"/>
      <c r="AE247" s="225"/>
      <c r="AF247" s="225"/>
      <c r="AG247" s="225"/>
      <c r="AH247" s="225"/>
      <c r="AI247" s="225"/>
      <c r="AJ247" s="226"/>
      <c r="AK247" s="268"/>
      <c r="AL247" s="225"/>
      <c r="AM247" s="225"/>
      <c r="AN247" s="225"/>
      <c r="AO247" s="225"/>
      <c r="AP247" s="225"/>
      <c r="AQ247" s="225"/>
      <c r="AR247" s="225"/>
      <c r="AS247" s="225"/>
      <c r="AT247" s="225"/>
      <c r="AU247" s="225"/>
      <c r="AV247" s="225"/>
      <c r="AW247" s="225"/>
      <c r="AX247" s="226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51" t="s">
        <v>408</v>
      </c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275"/>
      <c r="AH248" s="275"/>
      <c r="AI248" s="275"/>
      <c r="AJ248" s="275"/>
      <c r="AK248" s="275"/>
      <c r="AL248" s="275"/>
      <c r="AM248" s="275"/>
      <c r="AN248" s="275"/>
      <c r="AO248" s="275"/>
      <c r="AP248" s="275"/>
      <c r="AQ248" s="275"/>
      <c r="AR248" s="275"/>
      <c r="AS248" s="275"/>
      <c r="AT248" s="275"/>
      <c r="AU248" s="275"/>
      <c r="AV248" s="275"/>
      <c r="AW248" s="275"/>
      <c r="AX248" s="275"/>
      <c r="AY248" s="275"/>
      <c r="AZ248" s="275"/>
      <c r="BA248" s="275"/>
      <c r="BB248" s="275"/>
      <c r="BC248" s="275"/>
      <c r="BD248" s="275"/>
      <c r="BE248" s="275"/>
      <c r="BF248" s="275"/>
      <c r="BG248" s="275"/>
      <c r="BH248" s="275"/>
      <c r="BI248" s="275"/>
      <c r="BJ248" s="275"/>
      <c r="BK248" s="275"/>
      <c r="BL248" s="275"/>
      <c r="BM248" s="275"/>
      <c r="BN248" s="275"/>
      <c r="BO248" s="275"/>
      <c r="BP248" s="275"/>
      <c r="BQ248" s="275"/>
      <c r="BR248" s="275"/>
      <c r="BS248" s="275"/>
      <c r="BT248" s="275"/>
      <c r="BU248" s="275"/>
      <c r="BV248" s="275"/>
      <c r="BW248" s="275"/>
      <c r="BX248" s="275"/>
      <c r="BY248" s="275"/>
      <c r="BZ248" s="275"/>
      <c r="CA248" s="275"/>
      <c r="CB248" s="275"/>
      <c r="CC248" s="275"/>
      <c r="CD248" s="275"/>
      <c r="CE248" s="275"/>
      <c r="CF248" s="275"/>
      <c r="CG248" s="275"/>
      <c r="CH248" s="275"/>
      <c r="CI248" s="275"/>
      <c r="CJ248" s="275"/>
      <c r="CK248" s="275"/>
      <c r="CL248" s="275"/>
      <c r="CM248" s="275"/>
      <c r="CN248" s="275"/>
      <c r="CO248" s="275"/>
      <c r="CP248" s="275"/>
      <c r="CQ248" s="275"/>
      <c r="CR248" s="275"/>
      <c r="CS248" s="275"/>
      <c r="CT248" s="275"/>
      <c r="CU248" s="275"/>
      <c r="CV248" s="275"/>
      <c r="CW248" s="275"/>
      <c r="CX248" s="275"/>
      <c r="CY248" s="275"/>
      <c r="CZ248" s="275"/>
      <c r="DA248" s="275"/>
      <c r="DB248" s="275"/>
      <c r="DC248" s="275"/>
      <c r="DD248" s="276"/>
    </row>
    <row r="249" spans="1:108" ht="15" customHeight="1">
      <c r="A249" s="267"/>
      <c r="B249" s="225" t="s">
        <v>409</v>
      </c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  <c r="AE249" s="225"/>
      <c r="AF249" s="225"/>
      <c r="AG249" s="225"/>
      <c r="AH249" s="225"/>
      <c r="AI249" s="225"/>
      <c r="AJ249" s="226"/>
      <c r="AK249" s="268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5"/>
      <c r="AX249" s="226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7"/>
      <c r="B250" s="225" t="s">
        <v>410</v>
      </c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  <c r="AE250" s="225"/>
      <c r="AF250" s="225"/>
      <c r="AG250" s="225"/>
      <c r="AH250" s="225"/>
      <c r="AI250" s="225"/>
      <c r="AJ250" s="226"/>
      <c r="AK250" s="268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5"/>
      <c r="AX250" s="226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7"/>
      <c r="B251" s="225" t="s">
        <v>411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  <c r="AA251" s="225"/>
      <c r="AB251" s="225"/>
      <c r="AC251" s="225"/>
      <c r="AD251" s="225"/>
      <c r="AE251" s="225"/>
      <c r="AF251" s="225"/>
      <c r="AG251" s="225"/>
      <c r="AH251" s="225"/>
      <c r="AI251" s="225"/>
      <c r="AJ251" s="226"/>
      <c r="AK251" s="268"/>
      <c r="AL251" s="225"/>
      <c r="AM251" s="225"/>
      <c r="AN251" s="225"/>
      <c r="AO251" s="225"/>
      <c r="AP251" s="225"/>
      <c r="AQ251" s="225"/>
      <c r="AR251" s="225"/>
      <c r="AS251" s="225"/>
      <c r="AT251" s="225"/>
      <c r="AU251" s="225"/>
      <c r="AV251" s="225"/>
      <c r="AW251" s="225"/>
      <c r="AX251" s="226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7"/>
      <c r="B252" s="225" t="s">
        <v>412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226"/>
      <c r="AK252" s="268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6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7"/>
      <c r="B253" s="225" t="s">
        <v>413</v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5"/>
      <c r="AH253" s="225"/>
      <c r="AI253" s="225"/>
      <c r="AJ253" s="226"/>
      <c r="AK253" s="268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5"/>
      <c r="AX253" s="226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7"/>
      <c r="B254" s="225" t="s">
        <v>414</v>
      </c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25"/>
      <c r="Z254" s="225"/>
      <c r="AA254" s="225"/>
      <c r="AB254" s="225"/>
      <c r="AC254" s="225"/>
      <c r="AD254" s="225"/>
      <c r="AE254" s="225"/>
      <c r="AF254" s="225"/>
      <c r="AG254" s="225"/>
      <c r="AH254" s="225"/>
      <c r="AI254" s="225"/>
      <c r="AJ254" s="226"/>
      <c r="AK254" s="268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5"/>
      <c r="AX254" s="226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7"/>
      <c r="B255" s="162" t="s">
        <v>415</v>
      </c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3"/>
      <c r="AK255" s="268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5"/>
      <c r="AX255" s="226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/>
      <c r="CJ255" s="281"/>
      <c r="CK255" s="281"/>
      <c r="CL255" s="281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51" t="s">
        <v>416</v>
      </c>
      <c r="B256" s="275"/>
      <c r="C256" s="275"/>
      <c r="D256" s="275"/>
      <c r="E256" s="27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  <c r="AJ256" s="275"/>
      <c r="AK256" s="275"/>
      <c r="AL256" s="275"/>
      <c r="AM256" s="275"/>
      <c r="AN256" s="275"/>
      <c r="AO256" s="275"/>
      <c r="AP256" s="275"/>
      <c r="AQ256" s="275"/>
      <c r="AR256" s="275"/>
      <c r="AS256" s="275"/>
      <c r="AT256" s="275"/>
      <c r="AU256" s="275"/>
      <c r="AV256" s="275"/>
      <c r="AW256" s="275"/>
      <c r="AX256" s="275"/>
      <c r="AY256" s="275"/>
      <c r="AZ256" s="275"/>
      <c r="BA256" s="275"/>
      <c r="BB256" s="275"/>
      <c r="BC256" s="275"/>
      <c r="BD256" s="275"/>
      <c r="BE256" s="275"/>
      <c r="BF256" s="275"/>
      <c r="BG256" s="275"/>
      <c r="BH256" s="275"/>
      <c r="BI256" s="275"/>
      <c r="BJ256" s="275"/>
      <c r="BK256" s="275"/>
      <c r="BL256" s="275"/>
      <c r="BM256" s="275"/>
      <c r="BN256" s="275"/>
      <c r="BO256" s="275"/>
      <c r="BP256" s="275"/>
      <c r="BQ256" s="275"/>
      <c r="BR256" s="275"/>
      <c r="BS256" s="275"/>
      <c r="BT256" s="275"/>
      <c r="BU256" s="275"/>
      <c r="BV256" s="275"/>
      <c r="BW256" s="275"/>
      <c r="BX256" s="275"/>
      <c r="BY256" s="275"/>
      <c r="BZ256" s="275"/>
      <c r="CA256" s="275"/>
      <c r="CB256" s="275"/>
      <c r="CC256" s="275"/>
      <c r="CD256" s="275"/>
      <c r="CE256" s="275"/>
      <c r="CF256" s="275"/>
      <c r="CG256" s="275"/>
      <c r="CH256" s="275"/>
      <c r="CI256" s="275"/>
      <c r="CJ256" s="275"/>
      <c r="CK256" s="275"/>
      <c r="CL256" s="275"/>
      <c r="CM256" s="275"/>
      <c r="CN256" s="275"/>
      <c r="CO256" s="275"/>
      <c r="CP256" s="275"/>
      <c r="CQ256" s="275"/>
      <c r="CR256" s="275"/>
      <c r="CS256" s="275"/>
      <c r="CT256" s="275"/>
      <c r="CU256" s="275"/>
      <c r="CV256" s="275"/>
      <c r="CW256" s="275"/>
      <c r="CX256" s="275"/>
      <c r="CY256" s="275"/>
      <c r="CZ256" s="275"/>
      <c r="DA256" s="275"/>
      <c r="DB256" s="275"/>
      <c r="DC256" s="275"/>
      <c r="DD256" s="276"/>
    </row>
    <row r="257" spans="1:108" ht="15" customHeight="1">
      <c r="A257" s="267"/>
      <c r="B257" s="225" t="s">
        <v>417</v>
      </c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6"/>
      <c r="AK257" s="268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5"/>
      <c r="AX257" s="226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7"/>
      <c r="B258" s="225" t="s">
        <v>418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5"/>
      <c r="Z258" s="225"/>
      <c r="AA258" s="225"/>
      <c r="AB258" s="225"/>
      <c r="AC258" s="225"/>
      <c r="AD258" s="225"/>
      <c r="AE258" s="225"/>
      <c r="AF258" s="225"/>
      <c r="AG258" s="225"/>
      <c r="AH258" s="225"/>
      <c r="AI258" s="225"/>
      <c r="AJ258" s="226"/>
      <c r="AK258" s="268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5"/>
      <c r="AX258" s="226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7"/>
      <c r="B259" s="225" t="s">
        <v>419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25"/>
      <c r="AH259" s="225"/>
      <c r="AI259" s="225"/>
      <c r="AJ259" s="226"/>
      <c r="AK259" s="268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5"/>
      <c r="AX259" s="226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7"/>
      <c r="B260" s="225" t="s">
        <v>420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6"/>
      <c r="AK260" s="268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5"/>
      <c r="AX260" s="226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51" t="s">
        <v>421</v>
      </c>
      <c r="B261" s="275"/>
      <c r="C261" s="275"/>
      <c r="D261" s="275"/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  <c r="AJ261" s="275"/>
      <c r="AK261" s="275"/>
      <c r="AL261" s="275"/>
      <c r="AM261" s="275"/>
      <c r="AN261" s="275"/>
      <c r="AO261" s="275"/>
      <c r="AP261" s="275"/>
      <c r="AQ261" s="275"/>
      <c r="AR261" s="275"/>
      <c r="AS261" s="275"/>
      <c r="AT261" s="275"/>
      <c r="AU261" s="275"/>
      <c r="AV261" s="275"/>
      <c r="AW261" s="275"/>
      <c r="AX261" s="275"/>
      <c r="AY261" s="275"/>
      <c r="AZ261" s="275"/>
      <c r="BA261" s="275"/>
      <c r="BB261" s="275"/>
      <c r="BC261" s="275"/>
      <c r="BD261" s="275"/>
      <c r="BE261" s="275"/>
      <c r="BF261" s="275"/>
      <c r="BG261" s="275"/>
      <c r="BH261" s="275"/>
      <c r="BI261" s="275"/>
      <c r="BJ261" s="275"/>
      <c r="BK261" s="275"/>
      <c r="BL261" s="275"/>
      <c r="BM261" s="275"/>
      <c r="BN261" s="275"/>
      <c r="BO261" s="275"/>
      <c r="BP261" s="275"/>
      <c r="BQ261" s="275"/>
      <c r="BR261" s="275"/>
      <c r="BS261" s="275"/>
      <c r="BT261" s="275"/>
      <c r="BU261" s="275"/>
      <c r="BV261" s="275"/>
      <c r="BW261" s="275"/>
      <c r="BX261" s="275"/>
      <c r="BY261" s="275"/>
      <c r="BZ261" s="275"/>
      <c r="CA261" s="275"/>
      <c r="CB261" s="275"/>
      <c r="CC261" s="275"/>
      <c r="CD261" s="275"/>
      <c r="CE261" s="275"/>
      <c r="CF261" s="275"/>
      <c r="CG261" s="275"/>
      <c r="CH261" s="275"/>
      <c r="CI261" s="275"/>
      <c r="CJ261" s="275"/>
      <c r="CK261" s="275"/>
      <c r="CL261" s="275"/>
      <c r="CM261" s="275"/>
      <c r="CN261" s="275"/>
      <c r="CO261" s="275"/>
      <c r="CP261" s="275"/>
      <c r="CQ261" s="275"/>
      <c r="CR261" s="275"/>
      <c r="CS261" s="275"/>
      <c r="CT261" s="275"/>
      <c r="CU261" s="275"/>
      <c r="CV261" s="275"/>
      <c r="CW261" s="275"/>
      <c r="CX261" s="275"/>
      <c r="CY261" s="275"/>
      <c r="CZ261" s="275"/>
      <c r="DA261" s="275"/>
      <c r="DB261" s="275"/>
      <c r="DC261" s="275"/>
      <c r="DD261" s="276"/>
    </row>
    <row r="262" spans="1:108" ht="15" customHeight="1">
      <c r="A262" s="267"/>
      <c r="B262" s="225" t="s">
        <v>422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6"/>
      <c r="AK262" s="268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6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7"/>
      <c r="B263" s="225" t="s">
        <v>423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226"/>
      <c r="AK263" s="268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25"/>
      <c r="AW263" s="225"/>
      <c r="AX263" s="226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51" t="s">
        <v>424</v>
      </c>
      <c r="B264" s="275"/>
      <c r="C264" s="275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  <c r="AK264" s="275"/>
      <c r="AL264" s="275"/>
      <c r="AM264" s="275"/>
      <c r="AN264" s="275"/>
      <c r="AO264" s="275"/>
      <c r="AP264" s="275"/>
      <c r="AQ264" s="275"/>
      <c r="AR264" s="275"/>
      <c r="AS264" s="275"/>
      <c r="AT264" s="275"/>
      <c r="AU264" s="275"/>
      <c r="AV264" s="275"/>
      <c r="AW264" s="275"/>
      <c r="AX264" s="275"/>
      <c r="AY264" s="275"/>
      <c r="AZ264" s="275"/>
      <c r="BA264" s="275"/>
      <c r="BB264" s="275"/>
      <c r="BC264" s="275"/>
      <c r="BD264" s="275"/>
      <c r="BE264" s="275"/>
      <c r="BF264" s="275"/>
      <c r="BG264" s="275"/>
      <c r="BH264" s="275"/>
      <c r="BI264" s="275"/>
      <c r="BJ264" s="275"/>
      <c r="BK264" s="275"/>
      <c r="BL264" s="275"/>
      <c r="BM264" s="275"/>
      <c r="BN264" s="275"/>
      <c r="BO264" s="275"/>
      <c r="BP264" s="275"/>
      <c r="BQ264" s="275"/>
      <c r="BR264" s="275"/>
      <c r="BS264" s="275"/>
      <c r="BT264" s="275"/>
      <c r="BU264" s="275"/>
      <c r="BV264" s="275"/>
      <c r="BW264" s="275"/>
      <c r="BX264" s="275"/>
      <c r="BY264" s="275"/>
      <c r="BZ264" s="275"/>
      <c r="CA264" s="275"/>
      <c r="CB264" s="275"/>
      <c r="CC264" s="275"/>
      <c r="CD264" s="275"/>
      <c r="CE264" s="275"/>
      <c r="CF264" s="275"/>
      <c r="CG264" s="275"/>
      <c r="CH264" s="275"/>
      <c r="CI264" s="275"/>
      <c r="CJ264" s="275"/>
      <c r="CK264" s="275"/>
      <c r="CL264" s="275"/>
      <c r="CM264" s="275"/>
      <c r="CN264" s="275"/>
      <c r="CO264" s="275"/>
      <c r="CP264" s="275"/>
      <c r="CQ264" s="275"/>
      <c r="CR264" s="275"/>
      <c r="CS264" s="275"/>
      <c r="CT264" s="275"/>
      <c r="CU264" s="275"/>
      <c r="CV264" s="275"/>
      <c r="CW264" s="275"/>
      <c r="CX264" s="275"/>
      <c r="CY264" s="275"/>
      <c r="CZ264" s="275"/>
      <c r="DA264" s="275"/>
      <c r="DB264" s="275"/>
      <c r="DC264" s="275"/>
      <c r="DD264" s="276"/>
    </row>
    <row r="265" spans="1:108" ht="15" customHeight="1">
      <c r="A265" s="267"/>
      <c r="B265" s="225" t="s">
        <v>425</v>
      </c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226"/>
      <c r="AK265" s="268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5"/>
      <c r="AW265" s="225"/>
      <c r="AX265" s="226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7"/>
      <c r="B266" s="225" t="s">
        <v>426</v>
      </c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5"/>
      <c r="Z266" s="225"/>
      <c r="AA266" s="225"/>
      <c r="AB266" s="225"/>
      <c r="AC266" s="225"/>
      <c r="AD266" s="225"/>
      <c r="AE266" s="225"/>
      <c r="AF266" s="225"/>
      <c r="AG266" s="225"/>
      <c r="AH266" s="225"/>
      <c r="AI266" s="225"/>
      <c r="AJ266" s="226"/>
      <c r="AK266" s="268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5"/>
      <c r="AX266" s="226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7"/>
      <c r="B267" s="225" t="s">
        <v>427</v>
      </c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  <c r="AA267" s="225"/>
      <c r="AB267" s="225"/>
      <c r="AC267" s="225"/>
      <c r="AD267" s="225"/>
      <c r="AE267" s="225"/>
      <c r="AF267" s="225"/>
      <c r="AG267" s="225"/>
      <c r="AH267" s="225"/>
      <c r="AI267" s="225"/>
      <c r="AJ267" s="226"/>
      <c r="AK267" s="268"/>
      <c r="AL267" s="225"/>
      <c r="AM267" s="225"/>
      <c r="AN267" s="225"/>
      <c r="AO267" s="225"/>
      <c r="AP267" s="225"/>
      <c r="AQ267" s="225"/>
      <c r="AR267" s="225"/>
      <c r="AS267" s="225"/>
      <c r="AT267" s="225"/>
      <c r="AU267" s="225"/>
      <c r="AV267" s="225"/>
      <c r="AW267" s="225"/>
      <c r="AX267" s="226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51" t="s">
        <v>428</v>
      </c>
      <c r="B268" s="275"/>
      <c r="C268" s="275"/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275"/>
      <c r="AH268" s="275"/>
      <c r="AI268" s="275"/>
      <c r="AJ268" s="275"/>
      <c r="AK268" s="275"/>
      <c r="AL268" s="275"/>
      <c r="AM268" s="275"/>
      <c r="AN268" s="275"/>
      <c r="AO268" s="275"/>
      <c r="AP268" s="275"/>
      <c r="AQ268" s="275"/>
      <c r="AR268" s="275"/>
      <c r="AS268" s="275"/>
      <c r="AT268" s="275"/>
      <c r="AU268" s="275"/>
      <c r="AV268" s="275"/>
      <c r="AW268" s="275"/>
      <c r="AX268" s="275"/>
      <c r="AY268" s="275"/>
      <c r="AZ268" s="275"/>
      <c r="BA268" s="275"/>
      <c r="BB268" s="275"/>
      <c r="BC268" s="275"/>
      <c r="BD268" s="275"/>
      <c r="BE268" s="275"/>
      <c r="BF268" s="275"/>
      <c r="BG268" s="275"/>
      <c r="BH268" s="275"/>
      <c r="BI268" s="275"/>
      <c r="BJ268" s="275"/>
      <c r="BK268" s="275"/>
      <c r="BL268" s="275"/>
      <c r="BM268" s="275"/>
      <c r="BN268" s="275"/>
      <c r="BO268" s="275"/>
      <c r="BP268" s="275"/>
      <c r="BQ268" s="275"/>
      <c r="BR268" s="275"/>
      <c r="BS268" s="275"/>
      <c r="BT268" s="275"/>
      <c r="BU268" s="275"/>
      <c r="BV268" s="275"/>
      <c r="BW268" s="275"/>
      <c r="BX268" s="275"/>
      <c r="BY268" s="275"/>
      <c r="BZ268" s="275"/>
      <c r="CA268" s="275"/>
      <c r="CB268" s="275"/>
      <c r="CC268" s="275"/>
      <c r="CD268" s="275"/>
      <c r="CE268" s="275"/>
      <c r="CF268" s="275"/>
      <c r="CG268" s="275"/>
      <c r="CH268" s="275"/>
      <c r="CI268" s="275"/>
      <c r="CJ268" s="275"/>
      <c r="CK268" s="275"/>
      <c r="CL268" s="275"/>
      <c r="CM268" s="275"/>
      <c r="CN268" s="275"/>
      <c r="CO268" s="275"/>
      <c r="CP268" s="275"/>
      <c r="CQ268" s="275"/>
      <c r="CR268" s="275"/>
      <c r="CS268" s="275"/>
      <c r="CT268" s="275"/>
      <c r="CU268" s="275"/>
      <c r="CV268" s="275"/>
      <c r="CW268" s="275"/>
      <c r="CX268" s="275"/>
      <c r="CY268" s="275"/>
      <c r="CZ268" s="275"/>
      <c r="DA268" s="275"/>
      <c r="DB268" s="275"/>
      <c r="DC268" s="275"/>
      <c r="DD268" s="276"/>
    </row>
    <row r="269" spans="1:108" ht="15" customHeight="1">
      <c r="A269" s="267"/>
      <c r="B269" s="225" t="s">
        <v>429</v>
      </c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  <c r="AA269" s="225"/>
      <c r="AB269" s="225"/>
      <c r="AC269" s="225"/>
      <c r="AD269" s="225"/>
      <c r="AE269" s="225"/>
      <c r="AF269" s="225"/>
      <c r="AG269" s="225"/>
      <c r="AH269" s="225"/>
      <c r="AI269" s="225"/>
      <c r="AJ269" s="226"/>
      <c r="AK269" s="268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5"/>
      <c r="AX269" s="226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7"/>
      <c r="B270" s="225" t="s">
        <v>430</v>
      </c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226"/>
      <c r="AK270" s="268"/>
      <c r="AL270" s="225"/>
      <c r="AM270" s="225"/>
      <c r="AN270" s="225"/>
      <c r="AO270" s="225"/>
      <c r="AP270" s="225"/>
      <c r="AQ270" s="225"/>
      <c r="AR270" s="225"/>
      <c r="AS270" s="225"/>
      <c r="AT270" s="225"/>
      <c r="AU270" s="225"/>
      <c r="AV270" s="225"/>
      <c r="AW270" s="225"/>
      <c r="AX270" s="226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51" t="s">
        <v>431</v>
      </c>
      <c r="B271" s="275"/>
      <c r="C271" s="275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275"/>
      <c r="AH271" s="275"/>
      <c r="AI271" s="275"/>
      <c r="AJ271" s="275"/>
      <c r="AK271" s="275"/>
      <c r="AL271" s="275"/>
      <c r="AM271" s="275"/>
      <c r="AN271" s="275"/>
      <c r="AO271" s="275"/>
      <c r="AP271" s="275"/>
      <c r="AQ271" s="275"/>
      <c r="AR271" s="275"/>
      <c r="AS271" s="275"/>
      <c r="AT271" s="275"/>
      <c r="AU271" s="275"/>
      <c r="AV271" s="275"/>
      <c r="AW271" s="275"/>
      <c r="AX271" s="275"/>
      <c r="AY271" s="275"/>
      <c r="AZ271" s="275"/>
      <c r="BA271" s="275"/>
      <c r="BB271" s="275"/>
      <c r="BC271" s="275"/>
      <c r="BD271" s="275"/>
      <c r="BE271" s="275"/>
      <c r="BF271" s="275"/>
      <c r="BG271" s="275"/>
      <c r="BH271" s="275"/>
      <c r="BI271" s="275"/>
      <c r="BJ271" s="275"/>
      <c r="BK271" s="275"/>
      <c r="BL271" s="275"/>
      <c r="BM271" s="275"/>
      <c r="BN271" s="275"/>
      <c r="BO271" s="275"/>
      <c r="BP271" s="275"/>
      <c r="BQ271" s="275"/>
      <c r="BR271" s="275"/>
      <c r="BS271" s="275"/>
      <c r="BT271" s="275"/>
      <c r="BU271" s="275"/>
      <c r="BV271" s="275"/>
      <c r="BW271" s="275"/>
      <c r="BX271" s="275"/>
      <c r="BY271" s="275"/>
      <c r="BZ271" s="275"/>
      <c r="CA271" s="275"/>
      <c r="CB271" s="275"/>
      <c r="CC271" s="275"/>
      <c r="CD271" s="275"/>
      <c r="CE271" s="275"/>
      <c r="CF271" s="275"/>
      <c r="CG271" s="275"/>
      <c r="CH271" s="275"/>
      <c r="CI271" s="275"/>
      <c r="CJ271" s="275"/>
      <c r="CK271" s="275"/>
      <c r="CL271" s="275"/>
      <c r="CM271" s="275"/>
      <c r="CN271" s="275"/>
      <c r="CO271" s="275"/>
      <c r="CP271" s="275"/>
      <c r="CQ271" s="275"/>
      <c r="CR271" s="275"/>
      <c r="CS271" s="275"/>
      <c r="CT271" s="275"/>
      <c r="CU271" s="275"/>
      <c r="CV271" s="275"/>
      <c r="CW271" s="275"/>
      <c r="CX271" s="275"/>
      <c r="CY271" s="275"/>
      <c r="CZ271" s="275"/>
      <c r="DA271" s="275"/>
      <c r="DB271" s="275"/>
      <c r="DC271" s="275"/>
      <c r="DD271" s="276"/>
    </row>
    <row r="272" spans="1:108" ht="15" customHeight="1">
      <c r="A272" s="267"/>
      <c r="B272" s="162" t="s">
        <v>432</v>
      </c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3"/>
      <c r="AK272" s="268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6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7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68"/>
      <c r="BY272" s="167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68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7"/>
      <c r="B273" s="162" t="s">
        <v>433</v>
      </c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3"/>
      <c r="AK273" s="51"/>
      <c r="AL273" s="275"/>
      <c r="AM273" s="275"/>
      <c r="AN273" s="275"/>
      <c r="AO273" s="275"/>
      <c r="AP273" s="275"/>
      <c r="AQ273" s="275"/>
      <c r="AR273" s="275"/>
      <c r="AS273" s="275"/>
      <c r="AT273" s="275"/>
      <c r="AU273" s="275"/>
      <c r="AV273" s="275"/>
      <c r="AW273" s="275"/>
      <c r="AX273" s="276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9"/>
      <c r="BZ273" s="279"/>
      <c r="CA273" s="279"/>
      <c r="CB273" s="279"/>
      <c r="CC273" s="279"/>
      <c r="CD273" s="279"/>
      <c r="CE273" s="279"/>
      <c r="CF273" s="279"/>
      <c r="CG273" s="279"/>
      <c r="CH273" s="279"/>
      <c r="CI273" s="279"/>
      <c r="CJ273" s="279"/>
      <c r="CK273" s="279"/>
      <c r="CL273" s="279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51" t="s">
        <v>434</v>
      </c>
      <c r="B274" s="275"/>
      <c r="C274" s="275"/>
      <c r="D274" s="275"/>
      <c r="E274" s="275"/>
      <c r="F274" s="27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  <c r="X274" s="275"/>
      <c r="Y274" s="275"/>
      <c r="Z274" s="275"/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5"/>
      <c r="AM274" s="275"/>
      <c r="AN274" s="275"/>
      <c r="AO274" s="275"/>
      <c r="AP274" s="275"/>
      <c r="AQ274" s="275"/>
      <c r="AR274" s="275"/>
      <c r="AS274" s="275"/>
      <c r="AT274" s="275"/>
      <c r="AU274" s="275"/>
      <c r="AV274" s="275"/>
      <c r="AW274" s="275"/>
      <c r="AX274" s="275"/>
      <c r="AY274" s="275"/>
      <c r="AZ274" s="275"/>
      <c r="BA274" s="275"/>
      <c r="BB274" s="275"/>
      <c r="BC274" s="275"/>
      <c r="BD274" s="275"/>
      <c r="BE274" s="275"/>
      <c r="BF274" s="275"/>
      <c r="BG274" s="275"/>
      <c r="BH274" s="275"/>
      <c r="BI274" s="275"/>
      <c r="BJ274" s="275"/>
      <c r="BK274" s="275"/>
      <c r="BL274" s="275"/>
      <c r="BM274" s="275"/>
      <c r="BN274" s="275"/>
      <c r="BO274" s="275"/>
      <c r="BP274" s="275"/>
      <c r="BQ274" s="275"/>
      <c r="BR274" s="275"/>
      <c r="BS274" s="275"/>
      <c r="BT274" s="275"/>
      <c r="BU274" s="275"/>
      <c r="BV274" s="275"/>
      <c r="BW274" s="275"/>
      <c r="BX274" s="275"/>
      <c r="BY274" s="275"/>
      <c r="BZ274" s="275"/>
      <c r="CA274" s="275"/>
      <c r="CB274" s="275"/>
      <c r="CC274" s="275"/>
      <c r="CD274" s="275"/>
      <c r="CE274" s="275"/>
      <c r="CF274" s="275"/>
      <c r="CG274" s="275"/>
      <c r="CH274" s="275"/>
      <c r="CI274" s="275"/>
      <c r="CJ274" s="275"/>
      <c r="CK274" s="275"/>
      <c r="CL274" s="275"/>
      <c r="CM274" s="275"/>
      <c r="CN274" s="275"/>
      <c r="CO274" s="275"/>
      <c r="CP274" s="275"/>
      <c r="CQ274" s="275"/>
      <c r="CR274" s="275"/>
      <c r="CS274" s="275"/>
      <c r="CT274" s="275"/>
      <c r="CU274" s="275"/>
      <c r="CV274" s="275"/>
      <c r="CW274" s="275"/>
      <c r="CX274" s="275"/>
      <c r="CY274" s="275"/>
      <c r="CZ274" s="275"/>
      <c r="DA274" s="275"/>
      <c r="DB274" s="275"/>
      <c r="DC274" s="275"/>
      <c r="DD274" s="276"/>
    </row>
    <row r="275" spans="1:108" ht="15" customHeight="1">
      <c r="A275" s="267"/>
      <c r="B275" s="225" t="s">
        <v>435</v>
      </c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225"/>
      <c r="X275" s="225"/>
      <c r="Y275" s="225"/>
      <c r="Z275" s="225"/>
      <c r="AA275" s="225"/>
      <c r="AB275" s="225"/>
      <c r="AC275" s="225"/>
      <c r="AD275" s="225"/>
      <c r="AE275" s="225"/>
      <c r="AF275" s="225"/>
      <c r="AG275" s="225"/>
      <c r="AH275" s="225"/>
      <c r="AI275" s="225"/>
      <c r="AJ275" s="226"/>
      <c r="AK275" s="268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6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7"/>
      <c r="B276" s="225" t="s">
        <v>436</v>
      </c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226"/>
      <c r="AK276" s="51"/>
      <c r="AL276" s="275"/>
      <c r="AM276" s="275"/>
      <c r="AN276" s="275"/>
      <c r="AO276" s="275"/>
      <c r="AP276" s="275"/>
      <c r="AQ276" s="275"/>
      <c r="AR276" s="275"/>
      <c r="AS276" s="275"/>
      <c r="AT276" s="275"/>
      <c r="AU276" s="275"/>
      <c r="AV276" s="275"/>
      <c r="AW276" s="275"/>
      <c r="AX276" s="276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9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80">
        <f>BY125</f>
        <v>3.0188428874734607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2010-03-17T11:43:31Z</dcterms:modified>
  <cp:category/>
  <cp:version/>
  <cp:contentType/>
  <cp:contentStatus/>
</cp:coreProperties>
</file>