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<sst xmlns="http://schemas.openxmlformats.org/spreadsheetml/2006/main" count="281" uniqueCount="206">
  <si>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</si>
  <si>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</si>
  <si>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</si>
  <si>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</si>
  <si>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</si>
  <si>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</si>
  <si>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</si>
  <si>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</si>
  <si>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</si>
  <si>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</si>
  <si>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</si>
  <si>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Роща Кая 54/30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</si>
  <si>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</si>
  <si>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</si>
  <si>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</si>
  <si>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</si>
  <si>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</si>
  <si>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</si>
  <si>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</si>
  <si>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</si>
  <si>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</si>
  <si>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</si>
  <si>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</si>
  <si>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</si>
  <si>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</si>
  <si>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</si>
  <si>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</si>
  <si>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</si>
  <si>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</si>
  <si>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</si>
  <si>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</si>
  <si>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</si>
  <si>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</si>
  <si>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</si>
  <si>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</si>
  <si>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</si>
  <si>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</si>
  <si>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</si>
  <si>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</si>
  <si>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</si>
  <si>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</si>
  <si>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</si>
  <si>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</si>
  <si>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</si>
  <si>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</si>
  <si>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</si>
  <si>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</si>
  <si>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</si>
  <si>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</si>
  <si>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</si>
  <si>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</si>
  <si>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</si>
  <si>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</si>
  <si>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</si>
  <si>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</si>
  <si>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</si>
  <si>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</si>
  <si>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</si>
  <si>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</si>
  <si>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</si>
  <si>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</si>
  <si>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</si>
  <si>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</si>
  <si>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 ленточный</t>
  </si>
  <si>
    <t>в цоколе трещины, удовл</t>
  </si>
  <si>
    <t>2. Наружные и внутренние капитальные стены</t>
  </si>
  <si>
    <t>бревенчатые</t>
  </si>
  <si>
    <t>трещины местами гниль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</si>
  <si>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</si>
  <si>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</si>
  <si>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</si>
  <si>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</si>
  <si>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</si>
  <si>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удовл</t>
  </si>
  <si>
    <t>междуэтажные</t>
  </si>
  <si>
    <t>подвальные</t>
  </si>
  <si>
    <t>(другое)</t>
  </si>
  <si>
    <t>5. Крыша</t>
  </si>
  <si>
    <t>шифер по деревянной обрешетке</t>
  </si>
  <si>
    <t>местами неровности трещины</t>
  </si>
  <si>
    <t>6. Полы</t>
  </si>
  <si>
    <t>дощатый по лагам , окрашенный</t>
  </si>
  <si>
    <t>есть щели трещины</t>
  </si>
  <si>
    <t>7. Проемы</t>
  </si>
  <si>
    <t>окна</t>
  </si>
  <si>
    <t>2-е глухие,створные</t>
  </si>
  <si>
    <t>в рамах гниль</t>
  </si>
  <si>
    <t>двери</t>
  </si>
  <si>
    <t>филенчатые</t>
  </si>
  <si>
    <t>трещины</t>
  </si>
  <si>
    <t>8. Отделка</t>
  </si>
  <si>
    <t>внутренняя</t>
  </si>
  <si>
    <t>штукатурка побелка, окраска</t>
  </si>
  <si>
    <t>наружная</t>
  </si>
  <si>
    <t>обшит. Окраш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</si>
  <si>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</si>
  <si>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</si>
  <si>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</si>
  <si>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</si>
  <si>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</si>
  <si>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</si>
  <si>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</si>
  <si>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</si>
  <si>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-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</si>
  <si>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</si>
  <si>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</si>
  <si>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</si>
  <si>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</si>
  <si>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</si>
  <si>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</si>
  <si>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</si>
  <si>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</si>
  <si>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</si>
  <si>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</si>
  <si>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</si>
  <si>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</si>
  <si>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</si>
  <si>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</si>
  <si>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</si>
  <si>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</si>
  <si>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</si>
  <si>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 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</si>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</sst>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1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 indent="2"/>
    </xf>
    <xf numFmtId="0" fontId="1" fillId="0" borderId="1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2" fillId="4" borderId="5" xfId="0" applyFont="1" applyFill="1" applyBorder="1" applyAlignment="1">
      <alignment/>
    </xf>
    <xf numFmtId="0" fontId="11" fillId="4" borderId="5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5" borderId="6" xfId="0" applyFont="1" applyFill="1" applyBorder="1" applyAlignment="1">
      <alignment vertical="top"/>
    </xf>
    <xf numFmtId="0" fontId="10" fillId="5" borderId="2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181" fontId="10" fillId="5" borderId="5" xfId="0" applyNumberFormat="1" applyFont="1" applyFill="1" applyBorder="1" applyAlignment="1">
      <alignment horizontal="center" vertical="top" wrapText="1"/>
    </xf>
    <xf numFmtId="43" fontId="10" fillId="5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8" xfId="15" applyNumberFormat="1" applyFont="1" applyFill="1" applyBorder="1" applyAlignment="1">
      <alignment/>
    </xf>
    <xf numFmtId="43" fontId="1" fillId="0" borderId="7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6" borderId="8" xfId="0" applyFont="1" applyFill="1" applyBorder="1" applyAlignment="1">
      <alignment vertical="top"/>
    </xf>
    <xf numFmtId="0" fontId="10" fillId="6" borderId="4" xfId="0" applyFont="1" applyFill="1" applyBorder="1" applyAlignment="1">
      <alignment vertical="top"/>
    </xf>
    <xf numFmtId="43" fontId="10" fillId="6" borderId="2" xfId="0" applyNumberFormat="1" applyFont="1" applyFill="1" applyBorder="1" applyAlignment="1">
      <alignment vertical="top"/>
    </xf>
    <xf numFmtId="0" fontId="10" fillId="6" borderId="2" xfId="0" applyFont="1" applyFill="1" applyBorder="1" applyAlignment="1">
      <alignment vertical="top"/>
    </xf>
    <xf numFmtId="0" fontId="10" fillId="6" borderId="12" xfId="0" applyFont="1" applyFill="1" applyBorder="1" applyAlignment="1">
      <alignment vertical="top"/>
    </xf>
    <xf numFmtId="181" fontId="10" fillId="6" borderId="5" xfId="0" applyNumberFormat="1" applyFont="1" applyFill="1" applyBorder="1" applyAlignment="1">
      <alignment/>
    </xf>
    <xf numFmtId="43" fontId="10" fillId="6" borderId="5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13" fillId="0" borderId="14" xfId="0" applyFont="1" applyFill="1" applyBorder="1" applyAlignment="1">
      <alignment horizontal="left" vertical="top" wrapText="1"/>
    </xf>
    <xf numFmtId="1" fontId="8" fillId="0" borderId="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0" fontId="10" fillId="7" borderId="10" xfId="0" applyFont="1" applyFill="1" applyBorder="1" applyAlignment="1">
      <alignment vertical="top"/>
    </xf>
    <xf numFmtId="0" fontId="10" fillId="7" borderId="1" xfId="0" applyFont="1" applyFill="1" applyBorder="1" applyAlignment="1">
      <alignment vertical="top"/>
    </xf>
    <xf numFmtId="43" fontId="10" fillId="7" borderId="1" xfId="0" applyNumberFormat="1" applyFont="1" applyFill="1" applyBorder="1" applyAlignment="1">
      <alignment vertical="top"/>
    </xf>
    <xf numFmtId="0" fontId="10" fillId="7" borderId="2" xfId="0" applyFont="1" applyFill="1" applyBorder="1" applyAlignment="1">
      <alignment vertical="top"/>
    </xf>
    <xf numFmtId="0" fontId="10" fillId="7" borderId="12" xfId="0" applyFont="1" applyFill="1" applyBorder="1" applyAlignment="1">
      <alignment vertical="top"/>
    </xf>
    <xf numFmtId="181" fontId="10" fillId="7" borderId="5" xfId="0" applyNumberFormat="1" applyFont="1" applyFill="1" applyBorder="1" applyAlignment="1">
      <alignment/>
    </xf>
    <xf numFmtId="43" fontId="10" fillId="7" borderId="5" xfId="0" applyNumberFormat="1" applyFont="1" applyFill="1" applyBorder="1" applyAlignment="1">
      <alignment/>
    </xf>
    <xf numFmtId="43" fontId="1" fillId="0" borderId="14" xfId="15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14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vertical="top"/>
    </xf>
    <xf numFmtId="0" fontId="10" fillId="3" borderId="2" xfId="0" applyFont="1" applyFill="1" applyBorder="1" applyAlignment="1">
      <alignment horizontal="center" vertical="top"/>
    </xf>
    <xf numFmtId="43" fontId="10" fillId="3" borderId="2" xfId="0" applyNumberFormat="1" applyFont="1" applyFill="1" applyBorder="1" applyAlignment="1">
      <alignment horizontal="center" vertical="top"/>
    </xf>
    <xf numFmtId="0" fontId="10" fillId="3" borderId="12" xfId="0" applyFont="1" applyFill="1" applyBorder="1" applyAlignment="1">
      <alignment horizontal="center" vertical="top"/>
    </xf>
    <xf numFmtId="181" fontId="10" fillId="3" borderId="5" xfId="0" applyNumberFormat="1" applyFont="1" applyFill="1" applyBorder="1" applyAlignment="1">
      <alignment horizontal="center" vertical="top" wrapText="1"/>
    </xf>
    <xf numFmtId="43" fontId="10" fillId="3" borderId="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0" fillId="8" borderId="6" xfId="0" applyFont="1" applyFill="1" applyBorder="1" applyAlignment="1">
      <alignment/>
    </xf>
    <xf numFmtId="0" fontId="10" fillId="8" borderId="2" xfId="0" applyFont="1" applyFill="1" applyBorder="1" applyAlignment="1">
      <alignment/>
    </xf>
    <xf numFmtId="43" fontId="10" fillId="8" borderId="2" xfId="0" applyNumberFormat="1" applyFont="1" applyFill="1" applyBorder="1" applyAlignment="1">
      <alignment/>
    </xf>
    <xf numFmtId="0" fontId="10" fillId="8" borderId="12" xfId="0" applyFont="1" applyFill="1" applyBorder="1" applyAlignment="1">
      <alignment/>
    </xf>
    <xf numFmtId="181" fontId="10" fillId="8" borderId="5" xfId="15" applyNumberFormat="1" applyFont="1" applyFill="1" applyBorder="1" applyAlignment="1">
      <alignment horizontal="center"/>
    </xf>
    <xf numFmtId="43" fontId="10" fillId="8" borderId="5" xfId="15" applyNumberFormat="1" applyFont="1" applyFill="1" applyBorder="1" applyAlignment="1">
      <alignment/>
    </xf>
    <xf numFmtId="0" fontId="3" fillId="0" borderId="6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3" fontId="3" fillId="0" borderId="2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181" fontId="10" fillId="0" borderId="5" xfId="0" applyNumberFormat="1" applyFont="1" applyFill="1" applyBorder="1" applyAlignment="1">
      <alignment horizontal="center" vertical="top" wrapText="1"/>
    </xf>
    <xf numFmtId="43" fontId="10" fillId="0" borderId="5" xfId="0" applyNumberFormat="1" applyFont="1" applyFill="1" applyBorder="1" applyAlignment="1">
      <alignment horizontal="center" vertical="top" wrapText="1"/>
    </xf>
    <xf numFmtId="43" fontId="10" fillId="8" borderId="5" xfId="15" applyNumberFormat="1" applyFont="1" applyFill="1" applyBorder="1" applyAlignment="1">
      <alignment horizontal="center"/>
    </xf>
    <xf numFmtId="43" fontId="3" fillId="8" borderId="5" xfId="15" applyNumberFormat="1" applyFont="1" applyFill="1" applyBorder="1" applyAlignment="1">
      <alignment/>
    </xf>
    <xf numFmtId="43" fontId="10" fillId="8" borderId="5" xfId="1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10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181" fontId="10" fillId="0" borderId="0" xfId="15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2" fillId="9" borderId="5" xfId="0" applyFont="1" applyFill="1" applyBorder="1" applyAlignment="1">
      <alignment/>
    </xf>
    <xf numFmtId="180" fontId="12" fillId="9" borderId="5" xfId="0" applyNumberFormat="1" applyFont="1" applyFill="1" applyBorder="1" applyAlignment="1">
      <alignment horizontal="left"/>
    </xf>
    <xf numFmtId="0" fontId="3" fillId="10" borderId="6" xfId="0" applyFont="1" applyFill="1" applyBorder="1" applyAlignment="1">
      <alignment/>
    </xf>
    <xf numFmtId="43" fontId="3" fillId="7" borderId="7" xfId="15" applyNumberFormat="1" applyFont="1" applyFill="1" applyBorder="1" applyAlignment="1">
      <alignment/>
    </xf>
    <xf numFmtId="2" fontId="13" fillId="0" borderId="5" xfId="0" applyNumberFormat="1" applyFont="1" applyFill="1" applyBorder="1" applyAlignment="1">
      <alignment/>
    </xf>
    <xf numFmtId="0" fontId="8" fillId="7" borderId="7" xfId="0" applyFont="1" applyFill="1" applyBorder="1" applyAlignment="1">
      <alignment/>
    </xf>
    <xf numFmtId="9" fontId="12" fillId="7" borderId="7" xfId="17" applyFont="1" applyFill="1" applyBorder="1" applyAlignment="1">
      <alignment/>
    </xf>
    <xf numFmtId="181" fontId="14" fillId="6" borderId="5" xfId="15" applyNumberFormat="1" applyFont="1" applyFill="1" applyBorder="1" applyAlignment="1">
      <alignment/>
    </xf>
    <xf numFmtId="43" fontId="3" fillId="6" borderId="5" xfId="15" applyNumberFormat="1" applyFont="1" applyFill="1" applyBorder="1" applyAlignment="1">
      <alignment/>
    </xf>
    <xf numFmtId="2" fontId="13" fillId="6" borderId="5" xfId="0" applyNumberFormat="1" applyFont="1" applyFill="1" applyBorder="1" applyAlignment="1">
      <alignment/>
    </xf>
    <xf numFmtId="0" fontId="8" fillId="6" borderId="5" xfId="0" applyFont="1" applyFill="1" applyBorder="1" applyAlignment="1">
      <alignment/>
    </xf>
    <xf numFmtId="9" fontId="12" fillId="6" borderId="5" xfId="17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9" fontId="12" fillId="0" borderId="0" xfId="17" applyFont="1" applyFill="1" applyBorder="1" applyAlignment="1">
      <alignment/>
    </xf>
    <xf numFmtId="0" fontId="10" fillId="10" borderId="5" xfId="0" applyFont="1" applyFill="1" applyBorder="1" applyAlignment="1">
      <alignment/>
    </xf>
    <xf numFmtId="9" fontId="10" fillId="10" borderId="5" xfId="17" applyFont="1" applyFill="1" applyBorder="1" applyAlignment="1">
      <alignment/>
    </xf>
    <xf numFmtId="2" fontId="11" fillId="5" borderId="5" xfId="0" applyNumberFormat="1" applyFont="1" applyFill="1" applyBorder="1" applyAlignment="1">
      <alignment/>
    </xf>
    <xf numFmtId="0" fontId="11" fillId="5" borderId="5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7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" fillId="0" borderId="8" xfId="0" applyFont="1" applyBorder="1" applyAlignment="1">
      <alignment horizontal="left" vertical="top" wrapText="1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1" fontId="17" fillId="0" borderId="5" xfId="0" applyNumberFormat="1" applyFont="1" applyFill="1" applyBorder="1" applyAlignment="1">
      <alignment/>
    </xf>
    <xf numFmtId="2" fontId="17" fillId="0" borderId="5" xfId="0" applyNumberFormat="1" applyFont="1" applyFill="1" applyBorder="1" applyAlignment="1">
      <alignment/>
    </xf>
    <xf numFmtId="9" fontId="0" fillId="0" borderId="0" xfId="17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8" fillId="0" borderId="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0" fillId="8" borderId="6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1">
      <selection activeCell="E12" sqref="E12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3" t="s">
        <v>0</v>
      </c>
      <c r="C1" s="233"/>
    </row>
    <row r="2" spans="1:3" ht="15.75">
      <c r="A2" s="1"/>
      <c r="B2" s="230" t="s">
        <v>1</v>
      </c>
      <c r="C2" s="230"/>
    </row>
    <row r="3" spans="1:3" ht="15.75">
      <c r="A3" s="1"/>
      <c r="B3" s="229" t="s">
        <v>2</v>
      </c>
      <c r="C3" s="229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0" t="s">
        <v>7</v>
      </c>
      <c r="B7" s="230"/>
      <c r="C7" s="230"/>
    </row>
    <row r="8" spans="1:3" ht="15.75">
      <c r="A8" s="231" t="s">
        <v>8</v>
      </c>
      <c r="B8" s="231"/>
      <c r="C8" s="231"/>
    </row>
    <row r="9" spans="1:3" ht="15.75">
      <c r="A9" s="230" t="s">
        <v>9</v>
      </c>
      <c r="B9" s="230"/>
      <c r="C9" s="230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9">
        <v>1949</v>
      </c>
      <c r="C13" s="3"/>
    </row>
    <row r="14" spans="1:3" ht="15.75">
      <c r="A14" s="232" t="s">
        <v>16</v>
      </c>
      <c r="B14" s="232"/>
      <c r="C14" s="12">
        <v>0.33</v>
      </c>
    </row>
    <row r="15" spans="1:3" ht="15.75">
      <c r="A15" s="8" t="s">
        <v>17</v>
      </c>
      <c r="B15" s="12"/>
      <c r="C15" s="13">
        <v>1</v>
      </c>
    </row>
    <row r="16" spans="1:3" ht="15.75">
      <c r="A16" s="8" t="s">
        <v>18</v>
      </c>
      <c r="B16" s="3">
        <v>1976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10</v>
      </c>
      <c r="C23" s="3"/>
    </row>
    <row r="24" spans="1:3" ht="15.75">
      <c r="A24" s="229" t="s">
        <v>27</v>
      </c>
      <c r="B24" s="229"/>
      <c r="C24" s="15" t="s">
        <v>20</v>
      </c>
    </row>
    <row r="25" spans="1:3" ht="15.75">
      <c r="A25" s="229" t="s">
        <v>28</v>
      </c>
      <c r="B25" s="229"/>
      <c r="C25" s="16" t="s">
        <v>20</v>
      </c>
    </row>
    <row r="26" spans="1:3" ht="15.75">
      <c r="A26" s="229" t="s">
        <v>29</v>
      </c>
      <c r="B26" s="229"/>
      <c r="C26" s="15" t="s">
        <v>20</v>
      </c>
    </row>
    <row r="27" spans="1:3" ht="15.75">
      <c r="A27" s="8" t="s">
        <v>30</v>
      </c>
      <c r="B27" s="10">
        <v>2142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f>B31+B34+B36</f>
        <v>558.1</v>
      </c>
      <c r="C30" s="10" t="s">
        <v>35</v>
      </c>
    </row>
    <row r="31" spans="1:3" ht="15.75">
      <c r="A31" s="18" t="s">
        <v>36</v>
      </c>
      <c r="B31" s="17">
        <v>509.8</v>
      </c>
      <c r="C31" s="17" t="s">
        <v>35</v>
      </c>
    </row>
    <row r="32" spans="1:3" ht="15.75">
      <c r="A32" s="20" t="s">
        <v>37</v>
      </c>
      <c r="B32" s="17">
        <v>352.4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47.25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1</v>
      </c>
      <c r="C35" s="17" t="s">
        <v>41</v>
      </c>
    </row>
    <row r="36" spans="1:3" ht="31.5">
      <c r="A36" s="2" t="s">
        <v>42</v>
      </c>
      <c r="B36" s="17">
        <v>48.3</v>
      </c>
      <c r="C36" s="17" t="s">
        <v>35</v>
      </c>
    </row>
    <row r="37" spans="1:3" ht="15.75">
      <c r="A37" s="8" t="s">
        <v>43</v>
      </c>
      <c r="B37" s="22"/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31.5">
      <c r="A39" s="25" t="s">
        <v>45</v>
      </c>
      <c r="B39" s="26">
        <f>SUM(B40:B43)</f>
        <v>1288</v>
      </c>
      <c r="C39" s="27"/>
    </row>
    <row r="40" spans="1:3" ht="15.75">
      <c r="A40" s="28" t="s">
        <v>46</v>
      </c>
      <c r="B40" s="24">
        <v>0</v>
      </c>
      <c r="C40" s="8" t="s">
        <v>35</v>
      </c>
    </row>
    <row r="41" spans="1:3" ht="15.75">
      <c r="A41" s="29" t="s">
        <v>47</v>
      </c>
      <c r="B41" s="24">
        <v>0</v>
      </c>
      <c r="C41" s="8" t="s">
        <v>35</v>
      </c>
    </row>
    <row r="42" spans="1:3" ht="15.75">
      <c r="A42" s="28" t="s">
        <v>48</v>
      </c>
      <c r="B42" s="24">
        <v>1138</v>
      </c>
      <c r="C42" s="8" t="s">
        <v>35</v>
      </c>
    </row>
    <row r="43" spans="1:3" ht="15.75">
      <c r="A43" s="18" t="s">
        <v>49</v>
      </c>
      <c r="B43" s="19">
        <v>150</v>
      </c>
      <c r="C43" s="10" t="s">
        <v>35</v>
      </c>
    </row>
    <row r="44" spans="1:3" ht="15.75">
      <c r="A44" s="1" t="s">
        <v>50</v>
      </c>
      <c r="B44" s="30"/>
      <c r="C44" s="30"/>
    </row>
    <row r="45" spans="1:3" ht="15.75">
      <c r="A45" s="1" t="s">
        <v>51</v>
      </c>
      <c r="B45" s="31">
        <v>37</v>
      </c>
      <c r="C45" s="30" t="s">
        <v>52</v>
      </c>
    </row>
    <row r="46" spans="1:3" ht="15.75">
      <c r="A46" s="8" t="s">
        <v>53</v>
      </c>
      <c r="B46" s="32">
        <v>590</v>
      </c>
      <c r="C46" s="17" t="s">
        <v>35</v>
      </c>
    </row>
    <row r="47" spans="1:3" ht="15.75">
      <c r="A47" s="33" t="s">
        <v>54</v>
      </c>
      <c r="B47" s="34"/>
      <c r="C47" s="8"/>
    </row>
    <row r="48" spans="1:3" ht="15.75">
      <c r="A48" s="35" t="s">
        <v>55</v>
      </c>
      <c r="B48" s="34"/>
      <c r="C48" s="8"/>
    </row>
    <row r="49" spans="1:3" ht="15.75">
      <c r="A49" s="35" t="s">
        <v>56</v>
      </c>
      <c r="B49" s="34">
        <v>590</v>
      </c>
      <c r="C49" s="8"/>
    </row>
    <row r="50" spans="1:3" ht="15.75">
      <c r="A50" s="35" t="s">
        <v>57</v>
      </c>
      <c r="B50" s="34"/>
      <c r="C50" s="8"/>
    </row>
    <row r="51" spans="1:3" ht="15.75">
      <c r="A51" s="230" t="s">
        <v>58</v>
      </c>
      <c r="B51" s="230"/>
      <c r="C51" s="230"/>
    </row>
    <row r="52" spans="1:3" ht="15.75">
      <c r="A52" s="1"/>
      <c r="B52" s="3"/>
      <c r="C52" s="3"/>
    </row>
    <row r="53" spans="1:3" ht="110.25">
      <c r="A53" s="36" t="s">
        <v>59</v>
      </c>
      <c r="B53" s="36" t="s">
        <v>60</v>
      </c>
      <c r="C53" s="36" t="s">
        <v>61</v>
      </c>
    </row>
    <row r="54" spans="1:3" ht="31.5">
      <c r="A54" s="37" t="s">
        <v>62</v>
      </c>
      <c r="B54" s="38" t="s">
        <v>63</v>
      </c>
      <c r="C54" s="39" t="s">
        <v>64</v>
      </c>
    </row>
    <row r="55" spans="1:3" ht="31.5">
      <c r="A55" s="37" t="s">
        <v>65</v>
      </c>
      <c r="B55" s="38" t="s">
        <v>66</v>
      </c>
      <c r="C55" s="39" t="s">
        <v>67</v>
      </c>
    </row>
    <row r="56" spans="1:3" ht="15.75">
      <c r="A56" s="40" t="s">
        <v>68</v>
      </c>
      <c r="B56" s="38" t="s">
        <v>69</v>
      </c>
      <c r="C56" s="39"/>
    </row>
    <row r="57" spans="1:3" ht="15.75">
      <c r="A57" s="41" t="s">
        <v>70</v>
      </c>
      <c r="B57" s="42"/>
      <c r="C57" s="43"/>
    </row>
    <row r="58" spans="1:3" ht="31.5">
      <c r="A58" s="44" t="s">
        <v>71</v>
      </c>
      <c r="B58" s="42" t="s">
        <v>72</v>
      </c>
      <c r="C58" s="45" t="s">
        <v>73</v>
      </c>
    </row>
    <row r="59" spans="1:3" ht="15.75">
      <c r="A59" s="44" t="s">
        <v>74</v>
      </c>
      <c r="B59" s="46"/>
      <c r="C59" s="47"/>
    </row>
    <row r="60" spans="1:3" ht="15.75">
      <c r="A60" s="44" t="s">
        <v>75</v>
      </c>
      <c r="B60" s="46"/>
      <c r="C60" s="47"/>
    </row>
    <row r="61" spans="1:3" ht="15.75">
      <c r="A61" s="48" t="s">
        <v>76</v>
      </c>
      <c r="B61" s="49"/>
      <c r="C61" s="50"/>
    </row>
    <row r="62" spans="1:3" ht="47.25">
      <c r="A62" s="51" t="s">
        <v>77</v>
      </c>
      <c r="B62" s="52" t="s">
        <v>78</v>
      </c>
      <c r="C62" s="39" t="s">
        <v>79</v>
      </c>
    </row>
    <row r="63" spans="1:3" ht="31.5">
      <c r="A63" s="53" t="s">
        <v>80</v>
      </c>
      <c r="B63" s="38" t="s">
        <v>81</v>
      </c>
      <c r="C63" s="43" t="s">
        <v>82</v>
      </c>
    </row>
    <row r="64" spans="1:3" ht="15.75">
      <c r="A64" s="41" t="s">
        <v>83</v>
      </c>
      <c r="B64" s="54"/>
      <c r="C64" s="43"/>
    </row>
    <row r="65" spans="1:3" ht="15.75">
      <c r="A65" s="55" t="s">
        <v>84</v>
      </c>
      <c r="B65" s="46" t="s">
        <v>85</v>
      </c>
      <c r="C65" s="56" t="s">
        <v>86</v>
      </c>
    </row>
    <row r="66" spans="1:3" ht="15.75">
      <c r="A66" s="57" t="s">
        <v>87</v>
      </c>
      <c r="B66" s="58" t="s">
        <v>88</v>
      </c>
      <c r="C66" s="56" t="s">
        <v>89</v>
      </c>
    </row>
    <row r="67" spans="1:3" ht="15.75">
      <c r="A67" s="59" t="s">
        <v>76</v>
      </c>
      <c r="B67" s="52"/>
      <c r="C67" s="60"/>
    </row>
    <row r="68" spans="1:3" ht="15.75">
      <c r="A68" s="41" t="s">
        <v>90</v>
      </c>
      <c r="B68" s="54"/>
      <c r="C68" s="56"/>
    </row>
    <row r="69" spans="1:3" ht="25.5">
      <c r="A69" s="57" t="s">
        <v>91</v>
      </c>
      <c r="B69" s="61" t="s">
        <v>92</v>
      </c>
      <c r="C69" s="56" t="s">
        <v>89</v>
      </c>
    </row>
    <row r="70" spans="1:3" ht="15.75">
      <c r="A70" s="55" t="s">
        <v>93</v>
      </c>
      <c r="B70" s="61" t="s">
        <v>94</v>
      </c>
      <c r="C70" s="56" t="s">
        <v>89</v>
      </c>
    </row>
    <row r="71" spans="1:3" ht="15.75">
      <c r="A71" s="57" t="s">
        <v>76</v>
      </c>
      <c r="B71" s="58"/>
      <c r="C71" s="60"/>
    </row>
    <row r="72" spans="1:3" ht="31.5">
      <c r="A72" s="41" t="s">
        <v>95</v>
      </c>
      <c r="B72" s="54"/>
      <c r="C72" s="56"/>
    </row>
    <row r="73" spans="1:3" ht="15.75">
      <c r="A73" s="57" t="s">
        <v>96</v>
      </c>
      <c r="B73" s="62"/>
      <c r="C73" s="56"/>
    </row>
    <row r="74" spans="1:3" ht="15.75">
      <c r="A74" s="57" t="s">
        <v>97</v>
      </c>
      <c r="B74" s="58"/>
      <c r="C74" s="56"/>
    </row>
    <row r="75" spans="1:3" ht="15.75">
      <c r="A75" s="57" t="s">
        <v>98</v>
      </c>
      <c r="B75" s="58"/>
      <c r="C75" s="56"/>
    </row>
    <row r="76" spans="1:3" ht="15.75">
      <c r="A76" s="57" t="s">
        <v>99</v>
      </c>
      <c r="B76" s="63" t="s">
        <v>100</v>
      </c>
      <c r="C76" s="56" t="s">
        <v>73</v>
      </c>
    </row>
    <row r="77" spans="1:3" ht="15.75">
      <c r="A77" s="57" t="s">
        <v>101</v>
      </c>
      <c r="B77" s="58"/>
      <c r="C77" s="56"/>
    </row>
    <row r="78" spans="1:3" ht="15.75">
      <c r="A78" s="57" t="s">
        <v>102</v>
      </c>
      <c r="B78" s="58" t="s">
        <v>103</v>
      </c>
      <c r="C78" s="56"/>
    </row>
    <row r="79" spans="1:3" ht="15.75">
      <c r="A79" s="57" t="s">
        <v>104</v>
      </c>
      <c r="B79" s="58" t="s">
        <v>103</v>
      </c>
      <c r="C79" s="56"/>
    </row>
    <row r="80" spans="1:3" ht="15.75">
      <c r="A80" s="57" t="s">
        <v>105</v>
      </c>
      <c r="B80" s="58"/>
      <c r="C80" s="56"/>
    </row>
    <row r="81" spans="1:3" ht="15.75">
      <c r="A81" s="59" t="s">
        <v>106</v>
      </c>
      <c r="B81" s="58"/>
      <c r="C81" s="56"/>
    </row>
    <row r="82" spans="1:3" ht="47.25">
      <c r="A82" s="41" t="s">
        <v>107</v>
      </c>
      <c r="B82" s="54"/>
      <c r="C82" s="43"/>
    </row>
    <row r="83" spans="1:3" ht="15.75">
      <c r="A83" s="57" t="s">
        <v>108</v>
      </c>
      <c r="B83" s="63" t="s">
        <v>100</v>
      </c>
      <c r="C83" s="56" t="s">
        <v>73</v>
      </c>
    </row>
    <row r="84" spans="1:3" ht="15.75">
      <c r="A84" s="57" t="s">
        <v>109</v>
      </c>
      <c r="B84" s="58"/>
      <c r="C84" s="56"/>
    </row>
    <row r="85" spans="1:3" ht="15.75">
      <c r="A85" s="57" t="s">
        <v>110</v>
      </c>
      <c r="B85" s="58"/>
      <c r="C85" s="56"/>
    </row>
    <row r="86" spans="1:3" ht="15.75">
      <c r="A86" s="57" t="s">
        <v>111</v>
      </c>
      <c r="B86" s="58"/>
      <c r="C86" s="56"/>
    </row>
    <row r="87" spans="1:3" ht="15.75">
      <c r="A87" s="57" t="s">
        <v>112</v>
      </c>
      <c r="B87" s="58"/>
      <c r="C87" s="56"/>
    </row>
    <row r="88" spans="1:3" ht="15.75">
      <c r="A88" s="57" t="s">
        <v>113</v>
      </c>
      <c r="B88" s="63"/>
      <c r="C88" s="56"/>
    </row>
    <row r="89" spans="1:3" ht="15.75">
      <c r="A89" s="57" t="s">
        <v>114</v>
      </c>
      <c r="B89" s="63" t="s">
        <v>115</v>
      </c>
      <c r="C89" s="56" t="s">
        <v>73</v>
      </c>
    </row>
    <row r="90" spans="1:3" ht="15.75">
      <c r="A90" s="57" t="s">
        <v>116</v>
      </c>
      <c r="B90" s="58"/>
      <c r="C90" s="56"/>
    </row>
    <row r="91" spans="1:3" ht="15.75">
      <c r="A91" s="57" t="s">
        <v>117</v>
      </c>
      <c r="B91" s="58" t="s">
        <v>103</v>
      </c>
      <c r="C91" s="56"/>
    </row>
    <row r="92" spans="1:3" ht="15.75">
      <c r="A92" s="64" t="s">
        <v>76</v>
      </c>
      <c r="B92" s="52"/>
      <c r="C92" s="65"/>
    </row>
    <row r="93" spans="1:3" ht="15.75">
      <c r="A93" s="37" t="s">
        <v>118</v>
      </c>
      <c r="B93" s="38" t="s">
        <v>100</v>
      </c>
      <c r="C93" s="56" t="s">
        <v>73</v>
      </c>
    </row>
    <row r="94" spans="1:3" ht="31.5">
      <c r="A94" s="11" t="s">
        <v>119</v>
      </c>
      <c r="B94" s="3"/>
      <c r="C94" s="3" t="s">
        <v>120</v>
      </c>
    </row>
    <row r="95" spans="1:3" ht="15.75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</sheetData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"/>
  <sheetViews>
    <sheetView tabSelected="1" workbookViewId="0" topLeftCell="A35">
      <selection activeCell="C66" sqref="C6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6" width="0" style="0" hidden="1" customWidth="1"/>
  </cols>
  <sheetData>
    <row r="1" spans="1:11" ht="15">
      <c r="A1" s="66"/>
      <c r="B1" s="67"/>
      <c r="C1" s="66"/>
      <c r="D1" s="233" t="s">
        <v>123</v>
      </c>
      <c r="E1" s="233"/>
      <c r="F1" s="66"/>
      <c r="G1" s="66"/>
      <c r="H1" s="66"/>
      <c r="I1" s="68"/>
      <c r="J1" s="68"/>
      <c r="K1" s="66"/>
    </row>
    <row r="2" spans="1:11" ht="15.75">
      <c r="A2" s="67"/>
      <c r="B2" s="67"/>
      <c r="C2" s="246" t="s">
        <v>1</v>
      </c>
      <c r="D2" s="246"/>
      <c r="E2" s="67"/>
      <c r="F2" s="67"/>
      <c r="G2" s="67"/>
      <c r="H2" s="66"/>
      <c r="I2" s="68"/>
      <c r="J2" s="68"/>
      <c r="K2" s="66"/>
    </row>
    <row r="3" spans="1:11" ht="15.75">
      <c r="A3" s="67"/>
      <c r="B3" s="66"/>
      <c r="C3" s="247" t="s">
        <v>2</v>
      </c>
      <c r="D3" s="247"/>
      <c r="E3" s="67"/>
      <c r="F3" s="67"/>
      <c r="G3" s="67"/>
      <c r="H3" s="66"/>
      <c r="I3" s="68"/>
      <c r="J3" s="68"/>
      <c r="K3" s="66"/>
    </row>
    <row r="4" spans="1:11" ht="15.75">
      <c r="A4" s="67"/>
      <c r="B4" s="67"/>
      <c r="C4" s="69"/>
      <c r="D4" s="71" t="s">
        <v>3</v>
      </c>
      <c r="E4" s="72"/>
      <c r="F4" s="67"/>
      <c r="G4" s="67"/>
      <c r="H4" s="66"/>
      <c r="I4" s="68"/>
      <c r="J4" s="68"/>
      <c r="K4" s="66"/>
    </row>
    <row r="5" spans="1:11" ht="15.75">
      <c r="A5" s="67"/>
      <c r="B5" s="67"/>
      <c r="C5" s="73" t="s">
        <v>124</v>
      </c>
      <c r="D5" s="71"/>
      <c r="E5" s="74"/>
      <c r="F5" s="67"/>
      <c r="G5" s="67"/>
      <c r="H5" s="66"/>
      <c r="I5" s="68"/>
      <c r="J5" s="68"/>
      <c r="K5" s="66"/>
    </row>
    <row r="6" spans="1:11" ht="15">
      <c r="A6" s="67"/>
      <c r="B6" s="67"/>
      <c r="C6" s="5" t="s">
        <v>4</v>
      </c>
      <c r="D6" s="75"/>
      <c r="E6" s="76"/>
      <c r="F6" s="67"/>
      <c r="G6" s="67"/>
      <c r="H6" s="66"/>
      <c r="I6" s="68"/>
      <c r="J6" s="68"/>
      <c r="K6" s="66"/>
    </row>
    <row r="7" spans="1:11" ht="15">
      <c r="A7" s="67"/>
      <c r="B7" s="67"/>
      <c r="C7" s="6" t="s">
        <v>121</v>
      </c>
      <c r="D7" s="77"/>
      <c r="E7" s="76"/>
      <c r="F7" s="67"/>
      <c r="G7" s="67"/>
      <c r="H7" s="66"/>
      <c r="I7" s="68"/>
      <c r="J7" s="68"/>
      <c r="K7" s="66"/>
    </row>
    <row r="8" spans="1:11" ht="15.75">
      <c r="A8" s="246" t="s">
        <v>125</v>
      </c>
      <c r="B8" s="246"/>
      <c r="C8" s="246"/>
      <c r="D8" s="246"/>
      <c r="E8" s="246"/>
      <c r="F8" s="78"/>
      <c r="G8" s="78"/>
      <c r="H8" s="79"/>
      <c r="I8" s="80"/>
      <c r="J8" s="68"/>
      <c r="K8" s="79"/>
    </row>
    <row r="9" spans="1:11" ht="15.75">
      <c r="A9" s="237" t="s">
        <v>126</v>
      </c>
      <c r="B9" s="237"/>
      <c r="C9" s="237"/>
      <c r="D9" s="237"/>
      <c r="E9" s="237"/>
      <c r="F9" s="78"/>
      <c r="G9" s="78"/>
      <c r="H9" s="79"/>
      <c r="I9" s="80"/>
      <c r="J9" s="68"/>
      <c r="K9" s="79"/>
    </row>
    <row r="10" spans="1:11" ht="15.75">
      <c r="A10" s="81"/>
      <c r="B10" s="81"/>
      <c r="C10" s="79"/>
      <c r="D10" s="81" t="s">
        <v>11</v>
      </c>
      <c r="E10" s="81"/>
      <c r="F10" s="78"/>
      <c r="G10" s="82">
        <v>509.8</v>
      </c>
      <c r="H10" s="83">
        <v>352.4</v>
      </c>
      <c r="I10" s="80"/>
      <c r="J10" s="68"/>
      <c r="K10" s="79"/>
    </row>
    <row r="11" spans="1:11" ht="110.25">
      <c r="A11" s="84"/>
      <c r="B11" s="238" t="s">
        <v>127</v>
      </c>
      <c r="C11" s="239"/>
      <c r="D11" s="85" t="s">
        <v>128</v>
      </c>
      <c r="E11" s="85" t="s">
        <v>129</v>
      </c>
      <c r="F11" s="85" t="s">
        <v>130</v>
      </c>
      <c r="G11" s="86"/>
      <c r="H11" s="87"/>
      <c r="I11" s="88" t="s">
        <v>131</v>
      </c>
      <c r="J11" s="68"/>
      <c r="K11" s="87"/>
    </row>
    <row r="12" spans="1:11" ht="15">
      <c r="A12" s="89" t="s">
        <v>132</v>
      </c>
      <c r="B12" s="90"/>
      <c r="C12" s="90"/>
      <c r="D12" s="91"/>
      <c r="E12" s="91"/>
      <c r="F12" s="92"/>
      <c r="G12" s="93">
        <f>SUM(D13:D13)</f>
        <v>0</v>
      </c>
      <c r="H12" s="94">
        <f>F13</f>
        <v>0</v>
      </c>
      <c r="I12" s="68"/>
      <c r="J12" s="68"/>
      <c r="K12" s="66"/>
    </row>
    <row r="13" spans="1:11" ht="31.5">
      <c r="A13" s="95" t="s">
        <v>133</v>
      </c>
      <c r="B13" s="96"/>
      <c r="C13" s="97" t="s">
        <v>134</v>
      </c>
      <c r="D13" s="98">
        <v>0</v>
      </c>
      <c r="E13" s="98">
        <f>D13/$G$10/12</f>
        <v>0</v>
      </c>
      <c r="F13" s="99">
        <f>D13/$H$10/12</f>
        <v>0</v>
      </c>
      <c r="G13" s="100"/>
      <c r="H13" s="66"/>
      <c r="I13" s="68">
        <v>0.81</v>
      </c>
      <c r="J13" s="68" t="s">
        <v>135</v>
      </c>
      <c r="K13" s="66"/>
    </row>
    <row r="14" spans="1:11" ht="15">
      <c r="A14" s="101" t="s">
        <v>136</v>
      </c>
      <c r="B14" s="102"/>
      <c r="C14" s="102"/>
      <c r="D14" s="103"/>
      <c r="E14" s="104"/>
      <c r="F14" s="105"/>
      <c r="G14" s="106">
        <f>SUM(D15:D22)</f>
        <v>22299.89364180575</v>
      </c>
      <c r="H14" s="107">
        <f>SUM(F15:F22)</f>
        <v>5.273338451051303</v>
      </c>
      <c r="I14" s="68"/>
      <c r="J14" s="68"/>
      <c r="K14" s="66"/>
    </row>
    <row r="15" spans="1:11" ht="31.5">
      <c r="A15" s="108" t="s">
        <v>137</v>
      </c>
      <c r="B15" s="109">
        <v>2</v>
      </c>
      <c r="C15" s="110" t="s">
        <v>134</v>
      </c>
      <c r="D15" s="111">
        <v>7451.285012890981</v>
      </c>
      <c r="E15" s="112">
        <f aca="true" t="shared" si="0" ref="E15:E22">D15/$G$10/12</f>
        <v>1.2180078810139567</v>
      </c>
      <c r="F15" s="113">
        <f aca="true" t="shared" si="1" ref="F15:F22">D15/$H$10/12</f>
        <v>1.7620329674827333</v>
      </c>
      <c r="G15" s="100"/>
      <c r="H15" s="66"/>
      <c r="I15" s="68">
        <v>1.3</v>
      </c>
      <c r="J15" s="68" t="s">
        <v>135</v>
      </c>
      <c r="K15" s="66"/>
    </row>
    <row r="16" spans="1:11" ht="31.5">
      <c r="A16" s="95" t="s">
        <v>138</v>
      </c>
      <c r="B16" s="96">
        <v>2</v>
      </c>
      <c r="C16" s="114" t="s">
        <v>134</v>
      </c>
      <c r="D16" s="115">
        <v>1042.717978914768</v>
      </c>
      <c r="E16" s="112">
        <f t="shared" si="0"/>
        <v>0.17044559613488428</v>
      </c>
      <c r="F16" s="113">
        <f t="shared" si="1"/>
        <v>0.24657538283077188</v>
      </c>
      <c r="G16" s="100"/>
      <c r="H16" s="66"/>
      <c r="I16" s="68"/>
      <c r="J16" s="68"/>
      <c r="K16" s="66"/>
    </row>
    <row r="17" spans="1:11" ht="31.5">
      <c r="A17" s="95" t="s">
        <v>139</v>
      </c>
      <c r="B17" s="96"/>
      <c r="C17" s="114" t="s">
        <v>134</v>
      </c>
      <c r="D17" s="115">
        <v>0</v>
      </c>
      <c r="E17" s="112">
        <f t="shared" si="0"/>
        <v>0</v>
      </c>
      <c r="F17" s="113">
        <f t="shared" si="1"/>
        <v>0</v>
      </c>
      <c r="G17" s="100"/>
      <c r="H17" s="66"/>
      <c r="I17" s="68"/>
      <c r="J17" s="68"/>
      <c r="K17" s="66"/>
    </row>
    <row r="18" spans="1:11" ht="31.5">
      <c r="A18" s="95" t="s">
        <v>140</v>
      </c>
      <c r="B18" s="96">
        <v>2</v>
      </c>
      <c r="C18" s="114" t="s">
        <v>134</v>
      </c>
      <c r="D18" s="115">
        <v>0</v>
      </c>
      <c r="E18" s="112">
        <f t="shared" si="0"/>
        <v>0</v>
      </c>
      <c r="F18" s="113">
        <f t="shared" si="1"/>
        <v>0</v>
      </c>
      <c r="G18" s="66"/>
      <c r="H18" s="66"/>
      <c r="I18" s="68"/>
      <c r="J18" s="68"/>
      <c r="K18" s="66"/>
    </row>
    <row r="19" spans="1:11" ht="60">
      <c r="A19" s="95" t="s">
        <v>141</v>
      </c>
      <c r="B19" s="116">
        <v>1</v>
      </c>
      <c r="C19" s="117" t="s">
        <v>142</v>
      </c>
      <c r="D19" s="115">
        <v>0</v>
      </c>
      <c r="E19" s="112">
        <f t="shared" si="0"/>
        <v>0</v>
      </c>
      <c r="F19" s="113">
        <f t="shared" si="1"/>
        <v>0</v>
      </c>
      <c r="G19" s="100"/>
      <c r="H19" s="66"/>
      <c r="I19" s="68"/>
      <c r="J19" s="68"/>
      <c r="K19" s="66"/>
    </row>
    <row r="20" spans="1:11" ht="31.5">
      <c r="A20" s="95" t="s">
        <v>143</v>
      </c>
      <c r="B20" s="118">
        <v>10.916666666666666</v>
      </c>
      <c r="C20" s="97" t="s">
        <v>144</v>
      </c>
      <c r="D20" s="115">
        <v>623.98575</v>
      </c>
      <c r="E20" s="112">
        <f t="shared" si="0"/>
        <v>0.10199845527657907</v>
      </c>
      <c r="F20" s="113">
        <f t="shared" si="1"/>
        <v>0.14755622162315554</v>
      </c>
      <c r="G20" s="100"/>
      <c r="H20" s="66"/>
      <c r="I20" s="68"/>
      <c r="J20" s="68"/>
      <c r="K20" s="66"/>
    </row>
    <row r="21" spans="1:11" ht="31.5">
      <c r="A21" s="119" t="s">
        <v>145</v>
      </c>
      <c r="B21" s="120"/>
      <c r="C21" s="97" t="s">
        <v>134</v>
      </c>
      <c r="D21" s="115">
        <v>0</v>
      </c>
      <c r="E21" s="112">
        <f t="shared" si="0"/>
        <v>0</v>
      </c>
      <c r="F21" s="113">
        <f>D21/$H$10/12</f>
        <v>0</v>
      </c>
      <c r="G21" s="100"/>
      <c r="H21" s="66"/>
      <c r="I21" s="68"/>
      <c r="J21" s="68"/>
      <c r="K21" s="66"/>
    </row>
    <row r="22" spans="1:11" ht="31.5">
      <c r="A22" s="121" t="s">
        <v>146</v>
      </c>
      <c r="B22" s="122"/>
      <c r="C22" s="123" t="s">
        <v>134</v>
      </c>
      <c r="D22" s="124">
        <v>13181.9049</v>
      </c>
      <c r="E22" s="125">
        <f t="shared" si="0"/>
        <v>2.1547510298156136</v>
      </c>
      <c r="F22" s="113">
        <f t="shared" si="1"/>
        <v>3.117173879114642</v>
      </c>
      <c r="G22" s="100"/>
      <c r="H22" s="66"/>
      <c r="I22" s="68"/>
      <c r="J22" s="68"/>
      <c r="K22" s="66"/>
    </row>
    <row r="23" spans="1:11" ht="15">
      <c r="A23" s="126" t="s">
        <v>147</v>
      </c>
      <c r="B23" s="127"/>
      <c r="C23" s="127"/>
      <c r="D23" s="128"/>
      <c r="E23" s="129"/>
      <c r="F23" s="130"/>
      <c r="G23" s="131">
        <f>SUM(D24:D28)</f>
        <v>30735.31916021152</v>
      </c>
      <c r="H23" s="132">
        <f>SUM(F24:F28)</f>
        <v>7.268094769251684</v>
      </c>
      <c r="I23" s="68"/>
      <c r="J23" s="68"/>
      <c r="K23" s="66"/>
    </row>
    <row r="24" spans="1:11" ht="31.5">
      <c r="A24" s="108" t="s">
        <v>148</v>
      </c>
      <c r="B24" s="109">
        <v>1</v>
      </c>
      <c r="C24" s="110" t="s">
        <v>149</v>
      </c>
      <c r="D24" s="133">
        <v>0</v>
      </c>
      <c r="E24" s="112">
        <f>D24/$G$10/12</f>
        <v>0</v>
      </c>
      <c r="F24" s="113">
        <f>D24/$H$10/12</f>
        <v>0</v>
      </c>
      <c r="G24" s="100"/>
      <c r="H24" s="66"/>
      <c r="I24" s="68"/>
      <c r="J24" s="68"/>
      <c r="K24" s="66"/>
    </row>
    <row r="25" spans="1:11" ht="78.75">
      <c r="A25" s="134" t="s">
        <v>150</v>
      </c>
      <c r="B25" s="96">
        <v>2</v>
      </c>
      <c r="C25" s="114" t="s">
        <v>149</v>
      </c>
      <c r="D25" s="133">
        <v>10584.403875</v>
      </c>
      <c r="E25" s="112">
        <f>D25/$G$10/12</f>
        <v>1.73015625</v>
      </c>
      <c r="F25" s="113">
        <f>D25/$H$10/12</f>
        <v>2.5029331902667424</v>
      </c>
      <c r="G25" s="100"/>
      <c r="H25" s="66"/>
      <c r="I25" s="135" t="s">
        <v>151</v>
      </c>
      <c r="J25" s="136" t="s">
        <v>152</v>
      </c>
      <c r="K25" s="66"/>
    </row>
    <row r="26" spans="1:11" ht="47.25">
      <c r="A26" s="95" t="s">
        <v>153</v>
      </c>
      <c r="B26" s="116">
        <v>1</v>
      </c>
      <c r="C26" s="137" t="s">
        <v>154</v>
      </c>
      <c r="D26" s="133">
        <v>1663.346927842095</v>
      </c>
      <c r="E26" s="112">
        <f>D26/$G$10/12</f>
        <v>0.2718953393229526</v>
      </c>
      <c r="F26" s="113">
        <f>D26/$H$10/12</f>
        <v>0.3933378092702646</v>
      </c>
      <c r="G26" s="66"/>
      <c r="H26" s="66"/>
      <c r="I26" s="68">
        <v>0.38</v>
      </c>
      <c r="J26" s="68" t="s">
        <v>135</v>
      </c>
      <c r="K26" s="66"/>
    </row>
    <row r="27" spans="1:11" ht="63">
      <c r="A27" s="95" t="s">
        <v>155</v>
      </c>
      <c r="B27" s="96">
        <v>2</v>
      </c>
      <c r="C27" s="114" t="s">
        <v>149</v>
      </c>
      <c r="D27" s="133">
        <v>1223.7217883881572</v>
      </c>
      <c r="E27" s="112">
        <f>D27/$G$10/12</f>
        <v>0.2000329848941018</v>
      </c>
      <c r="F27" s="113">
        <f>D27/$H$10/12</f>
        <v>0.2893780241175173</v>
      </c>
      <c r="G27" s="100"/>
      <c r="H27" s="66"/>
      <c r="I27" s="135" t="s">
        <v>156</v>
      </c>
      <c r="J27" s="136" t="s">
        <v>157</v>
      </c>
      <c r="K27" s="66"/>
    </row>
    <row r="28" spans="1:11" ht="47.25">
      <c r="A28" s="121" t="s">
        <v>158</v>
      </c>
      <c r="B28" s="122">
        <v>1</v>
      </c>
      <c r="C28" s="123" t="s">
        <v>159</v>
      </c>
      <c r="D28" s="133">
        <v>17263.84656898127</v>
      </c>
      <c r="E28" s="112">
        <f>D28/$G$10/12</f>
        <v>2.821996627595997</v>
      </c>
      <c r="F28" s="113">
        <f>D28/$H$10/12</f>
        <v>4.08244574559716</v>
      </c>
      <c r="G28" s="100"/>
      <c r="H28" s="66"/>
      <c r="I28" s="68">
        <v>1.82</v>
      </c>
      <c r="J28" s="68" t="s">
        <v>160</v>
      </c>
      <c r="K28" s="66"/>
    </row>
    <row r="29" spans="1:11" ht="15">
      <c r="A29" s="138" t="s">
        <v>161</v>
      </c>
      <c r="B29" s="139"/>
      <c r="C29" s="139"/>
      <c r="D29" s="140"/>
      <c r="E29" s="139"/>
      <c r="F29" s="141"/>
      <c r="G29" s="142">
        <f>SUM(D30:D40)</f>
        <v>3705.5507025569386</v>
      </c>
      <c r="H29" s="143">
        <f>SUM(F30:F40)</f>
        <v>0.8762653004533054</v>
      </c>
      <c r="I29" s="68"/>
      <c r="J29" s="68"/>
      <c r="K29" s="66"/>
    </row>
    <row r="30" spans="1:11" ht="30">
      <c r="A30" s="240" t="s">
        <v>162</v>
      </c>
      <c r="B30" s="242" t="s">
        <v>163</v>
      </c>
      <c r="C30" s="243"/>
      <c r="D30" s="133"/>
      <c r="E30" s="112"/>
      <c r="F30" s="113">
        <f aca="true" t="shared" si="2" ref="F30:F40">D30/$H$10/12</f>
        <v>0</v>
      </c>
      <c r="G30" s="144"/>
      <c r="H30" s="145"/>
      <c r="I30" s="135">
        <v>72.08</v>
      </c>
      <c r="J30" s="136" t="s">
        <v>164</v>
      </c>
      <c r="K30" s="145"/>
    </row>
    <row r="31" spans="1:11" ht="15.75">
      <c r="A31" s="241"/>
      <c r="B31" s="96">
        <v>2</v>
      </c>
      <c r="C31" s="146" t="s">
        <v>165</v>
      </c>
      <c r="D31" s="133">
        <v>0</v>
      </c>
      <c r="E31" s="112">
        <f>D31/$G$10/12</f>
        <v>0</v>
      </c>
      <c r="F31" s="113">
        <f t="shared" si="2"/>
        <v>0</v>
      </c>
      <c r="G31" s="144"/>
      <c r="H31" s="145"/>
      <c r="I31" s="147"/>
      <c r="J31" s="68"/>
      <c r="K31" s="145"/>
    </row>
    <row r="32" spans="1:11" ht="15.75">
      <c r="A32" s="241"/>
      <c r="B32" s="244" t="s">
        <v>166</v>
      </c>
      <c r="C32" s="245"/>
      <c r="D32" s="133"/>
      <c r="E32" s="112"/>
      <c r="F32" s="113">
        <f t="shared" si="2"/>
        <v>0</v>
      </c>
      <c r="G32" s="144"/>
      <c r="H32" s="145"/>
      <c r="I32" s="147">
        <v>0.16</v>
      </c>
      <c r="J32" s="68" t="s">
        <v>160</v>
      </c>
      <c r="K32" s="145"/>
    </row>
    <row r="33" spans="1:11" ht="15.75">
      <c r="A33" s="241"/>
      <c r="B33" s="96">
        <v>2</v>
      </c>
      <c r="C33" s="146" t="s">
        <v>165</v>
      </c>
      <c r="D33" s="133">
        <v>1230.320445238912</v>
      </c>
      <c r="E33" s="112">
        <f>D33/$G$10/12</f>
        <v>0.20111161979189748</v>
      </c>
      <c r="F33" s="113">
        <f t="shared" si="2"/>
        <v>0.2909384329452592</v>
      </c>
      <c r="G33" s="144"/>
      <c r="H33" s="145"/>
      <c r="I33" s="147"/>
      <c r="J33" s="68"/>
      <c r="K33" s="145"/>
    </row>
    <row r="34" spans="1:11" ht="15.75">
      <c r="A34" s="241"/>
      <c r="B34" s="244" t="s">
        <v>167</v>
      </c>
      <c r="C34" s="245"/>
      <c r="D34" s="133"/>
      <c r="E34" s="112"/>
      <c r="F34" s="113">
        <f t="shared" si="2"/>
        <v>0</v>
      </c>
      <c r="G34" s="144"/>
      <c r="H34" s="145"/>
      <c r="I34" s="147"/>
      <c r="J34" s="68"/>
      <c r="K34" s="145"/>
    </row>
    <row r="35" spans="1:11" ht="15.75">
      <c r="A35" s="241"/>
      <c r="B35" s="96">
        <v>12</v>
      </c>
      <c r="C35" s="146" t="s">
        <v>165</v>
      </c>
      <c r="D35" s="133">
        <v>192.10007351943605</v>
      </c>
      <c r="E35" s="112">
        <f>D35/$G$10/12</f>
        <v>0.03140121510387015</v>
      </c>
      <c r="F35" s="113">
        <f t="shared" si="2"/>
        <v>0.045426615947653244</v>
      </c>
      <c r="G35" s="144"/>
      <c r="H35" s="145"/>
      <c r="I35" s="147"/>
      <c r="J35" s="68"/>
      <c r="K35" s="145"/>
    </row>
    <row r="36" spans="1:11" ht="30">
      <c r="A36" s="241"/>
      <c r="B36" s="244" t="s">
        <v>168</v>
      </c>
      <c r="C36" s="245"/>
      <c r="D36" s="133"/>
      <c r="E36" s="112"/>
      <c r="F36" s="113">
        <f t="shared" si="2"/>
        <v>0</v>
      </c>
      <c r="G36" s="144"/>
      <c r="H36" s="145"/>
      <c r="I36" s="135" t="s">
        <v>169</v>
      </c>
      <c r="J36" s="136" t="s">
        <v>170</v>
      </c>
      <c r="K36" s="145"/>
    </row>
    <row r="37" spans="1:11" ht="15.75">
      <c r="A37" s="241"/>
      <c r="B37" s="96">
        <v>12</v>
      </c>
      <c r="C37" s="146" t="s">
        <v>149</v>
      </c>
      <c r="D37" s="133">
        <v>447.8501837985903</v>
      </c>
      <c r="E37" s="112">
        <f>D37/$G$10/12</f>
        <v>0.07320684317356321</v>
      </c>
      <c r="F37" s="113">
        <f t="shared" si="2"/>
        <v>0.10590479185551228</v>
      </c>
      <c r="G37" s="144"/>
      <c r="H37" s="145"/>
      <c r="I37" s="147"/>
      <c r="J37" s="68"/>
      <c r="K37" s="145"/>
    </row>
    <row r="38" spans="1:11" ht="15.75">
      <c r="A38" s="148" t="s">
        <v>171</v>
      </c>
      <c r="B38" s="234" t="s">
        <v>172</v>
      </c>
      <c r="C38" s="235"/>
      <c r="D38" s="133">
        <v>1835.28</v>
      </c>
      <c r="E38" s="112">
        <f>D38/$G$10/12</f>
        <v>0.3</v>
      </c>
      <c r="F38" s="113">
        <f t="shared" si="2"/>
        <v>0.4339954597048808</v>
      </c>
      <c r="G38" s="144"/>
      <c r="H38" s="145"/>
      <c r="I38" s="147">
        <v>0.97</v>
      </c>
      <c r="J38" s="68" t="s">
        <v>135</v>
      </c>
      <c r="K38" s="145"/>
    </row>
    <row r="39" spans="1:11" ht="15.75">
      <c r="A39" s="149" t="s">
        <v>173</v>
      </c>
      <c r="B39" s="150">
        <v>1</v>
      </c>
      <c r="C39" s="151" t="s">
        <v>149</v>
      </c>
      <c r="D39" s="133">
        <v>0</v>
      </c>
      <c r="E39" s="112">
        <f>D39/$G$10/12</f>
        <v>0</v>
      </c>
      <c r="F39" s="113">
        <f t="shared" si="2"/>
        <v>0</v>
      </c>
      <c r="G39" s="144"/>
      <c r="H39" s="145"/>
      <c r="I39" s="236">
        <v>1.46</v>
      </c>
      <c r="J39" s="236" t="s">
        <v>135</v>
      </c>
      <c r="K39" s="145"/>
    </row>
    <row r="40" spans="1:11" ht="15.75">
      <c r="A40" s="149" t="s">
        <v>174</v>
      </c>
      <c r="B40" s="152">
        <v>1</v>
      </c>
      <c r="C40" s="153" t="s">
        <v>149</v>
      </c>
      <c r="D40" s="133">
        <v>0</v>
      </c>
      <c r="E40" s="112">
        <f>D40/$G$10/12</f>
        <v>0</v>
      </c>
      <c r="F40" s="113">
        <f t="shared" si="2"/>
        <v>0</v>
      </c>
      <c r="G40" s="144"/>
      <c r="H40" s="145"/>
      <c r="I40" s="236"/>
      <c r="J40" s="236"/>
      <c r="K40" s="145"/>
    </row>
    <row r="41" spans="1:11" ht="15">
      <c r="A41" s="154" t="s">
        <v>175</v>
      </c>
      <c r="B41" s="155"/>
      <c r="C41" s="155"/>
      <c r="D41" s="156">
        <f>SUM(D13:D40)</f>
        <v>56740.763504574206</v>
      </c>
      <c r="E41" s="156">
        <f>SUM(E13:E40)</f>
        <v>9.275003842123416</v>
      </c>
      <c r="F41" s="157"/>
      <c r="G41" s="158"/>
      <c r="H41" s="159"/>
      <c r="I41" s="68"/>
      <c r="J41" s="68"/>
      <c r="K41" s="66"/>
    </row>
    <row r="42" spans="1:11" ht="15.75">
      <c r="A42" s="160" t="s">
        <v>176</v>
      </c>
      <c r="B42" s="161"/>
      <c r="C42" s="161"/>
      <c r="D42" s="162">
        <f>D41*0.1</f>
        <v>5674.076350457421</v>
      </c>
      <c r="E42" s="161"/>
      <c r="F42" s="163"/>
      <c r="G42" s="164"/>
      <c r="H42" s="165"/>
      <c r="I42" s="68"/>
      <c r="J42" s="68"/>
      <c r="K42" s="66"/>
    </row>
    <row r="43" spans="1:11" ht="15.75">
      <c r="A43" s="154" t="s">
        <v>177</v>
      </c>
      <c r="B43" s="155"/>
      <c r="C43" s="155"/>
      <c r="D43" s="166">
        <f>D41+D42</f>
        <v>62414.83985503163</v>
      </c>
      <c r="E43" s="167">
        <f>D43/$G$10/12</f>
        <v>10.202504226335757</v>
      </c>
      <c r="F43" s="157"/>
      <c r="G43" s="168">
        <f>G12+G14+G23+G29+G41+D42</f>
        <v>62414.83985503163</v>
      </c>
      <c r="H43" s="159"/>
      <c r="I43" s="68"/>
      <c r="J43" s="68"/>
      <c r="K43" s="66"/>
    </row>
    <row r="44" spans="1:11" ht="15.75">
      <c r="A44" s="169"/>
      <c r="B44" s="170"/>
      <c r="C44" s="170"/>
      <c r="D44" s="171"/>
      <c r="E44" s="172"/>
      <c r="F44" s="173"/>
      <c r="G44" s="174"/>
      <c r="H44" s="174"/>
      <c r="I44" s="80"/>
      <c r="J44" s="68"/>
      <c r="K44" s="175"/>
    </row>
    <row r="45" spans="1:11" ht="15.75" hidden="1">
      <c r="A45" s="176" t="s">
        <v>178</v>
      </c>
      <c r="B45" s="177">
        <f>G10-C45</f>
        <v>0</v>
      </c>
      <c r="C45" s="176">
        <v>509.8</v>
      </c>
      <c r="D45" s="178">
        <v>173033.3</v>
      </c>
      <c r="E45" s="179">
        <f>D45/C45/12</f>
        <v>28.284506996207657</v>
      </c>
      <c r="F45" s="180"/>
      <c r="G45" s="181" t="s">
        <v>179</v>
      </c>
      <c r="H45" s="182">
        <f>E43/E45</f>
        <v>0.36070998966691176</v>
      </c>
      <c r="I45" s="68"/>
      <c r="J45" s="68"/>
      <c r="K45" s="66" t="s">
        <v>179</v>
      </c>
    </row>
    <row r="46" spans="1:11" ht="15.75" hidden="1">
      <c r="A46" s="66"/>
      <c r="B46" s="66"/>
      <c r="C46" s="66"/>
      <c r="D46" s="183">
        <f>D45/1.18</f>
        <v>146638.38983050847</v>
      </c>
      <c r="E46" s="184">
        <f>E45/1.18</f>
        <v>23.96992118322683</v>
      </c>
      <c r="F46" s="185"/>
      <c r="G46" s="186" t="s">
        <v>180</v>
      </c>
      <c r="H46" s="187">
        <f>E43/E46</f>
        <v>0.4256377878069558</v>
      </c>
      <c r="I46" s="68"/>
      <c r="J46" s="68"/>
      <c r="K46" s="66"/>
    </row>
    <row r="47" spans="1:11" ht="15.75" hidden="1">
      <c r="A47" s="66"/>
      <c r="B47" s="66"/>
      <c r="C47" s="66"/>
      <c r="D47" s="172"/>
      <c r="E47" s="172"/>
      <c r="F47" s="188"/>
      <c r="G47" s="97"/>
      <c r="H47" s="189"/>
      <c r="I47" s="68"/>
      <c r="J47" s="68"/>
      <c r="K47" s="66" t="s">
        <v>181</v>
      </c>
    </row>
    <row r="48" spans="1:11" ht="15" hidden="1">
      <c r="A48" s="66"/>
      <c r="B48" s="66"/>
      <c r="C48" s="66"/>
      <c r="D48" s="190">
        <f>E48*G10*12</f>
        <v>58667.784</v>
      </c>
      <c r="E48" s="190">
        <v>9.59</v>
      </c>
      <c r="F48" s="190"/>
      <c r="G48" s="190" t="s">
        <v>181</v>
      </c>
      <c r="H48" s="191">
        <f>E43/E48</f>
        <v>1.0638690538410591</v>
      </c>
      <c r="I48" s="68"/>
      <c r="J48" s="68"/>
      <c r="K48" s="66" t="s">
        <v>182</v>
      </c>
    </row>
    <row r="49" spans="1:11" ht="15" hidden="1">
      <c r="A49" s="66"/>
      <c r="B49" s="66"/>
      <c r="C49" s="66"/>
      <c r="D49" s="192">
        <f>D43-D48</f>
        <v>3747.0558550316273</v>
      </c>
      <c r="E49" s="192">
        <f>E43-E48</f>
        <v>0.6125042263357567</v>
      </c>
      <c r="F49" s="193"/>
      <c r="G49" s="193" t="s">
        <v>183</v>
      </c>
      <c r="H49" s="66"/>
      <c r="I49" s="68"/>
      <c r="J49" s="68"/>
      <c r="K49" s="66"/>
    </row>
    <row r="50" spans="1:11" ht="15" hidden="1">
      <c r="A50" s="66"/>
      <c r="B50" s="66"/>
      <c r="C50" s="66"/>
      <c r="D50" s="66"/>
      <c r="E50" s="66"/>
      <c r="F50" s="66"/>
      <c r="G50" s="66"/>
      <c r="H50" s="66"/>
      <c r="I50" s="68"/>
      <c r="J50" s="68"/>
      <c r="K50" s="66"/>
    </row>
    <row r="51" spans="1:11" ht="15" hidden="1">
      <c r="A51" s="66"/>
      <c r="B51" s="66"/>
      <c r="C51" s="66"/>
      <c r="D51" s="66"/>
      <c r="E51" s="66"/>
      <c r="F51" s="66"/>
      <c r="G51" s="66"/>
      <c r="H51" s="66"/>
      <c r="I51" s="68"/>
      <c r="J51" s="68"/>
      <c r="K51" s="66"/>
    </row>
    <row r="52" spans="1:11" ht="15" hidden="1">
      <c r="A52" s="66"/>
      <c r="B52" s="66"/>
      <c r="C52" s="66"/>
      <c r="D52" s="66"/>
      <c r="E52" s="66"/>
      <c r="F52" s="66"/>
      <c r="G52" s="66"/>
      <c r="H52" s="66"/>
      <c r="I52" s="68"/>
      <c r="J52" s="68"/>
      <c r="K52" s="66"/>
    </row>
    <row r="53" spans="1:11" ht="15">
      <c r="A53" s="66"/>
      <c r="B53" s="66"/>
      <c r="C53" s="66"/>
      <c r="D53" s="66"/>
      <c r="E53" s="66"/>
      <c r="F53" s="66"/>
      <c r="G53" s="66"/>
      <c r="H53" s="66"/>
      <c r="I53" s="68"/>
      <c r="J53" s="68"/>
      <c r="K53" s="66"/>
    </row>
    <row r="54" spans="1:11" ht="15">
      <c r="A54" s="66"/>
      <c r="B54" s="66"/>
      <c r="C54" s="66"/>
      <c r="D54" s="66"/>
      <c r="E54" s="66"/>
      <c r="F54" s="66"/>
      <c r="G54" s="66"/>
      <c r="H54" s="66"/>
      <c r="I54" s="68"/>
      <c r="J54" s="68"/>
      <c r="K54" s="66"/>
    </row>
    <row r="55" spans="1:11" ht="15">
      <c r="A55" s="66"/>
      <c r="B55" s="66"/>
      <c r="C55" s="66"/>
      <c r="D55" s="66"/>
      <c r="E55" s="66"/>
      <c r="F55" s="66"/>
      <c r="G55" s="66"/>
      <c r="H55" s="66"/>
      <c r="I55" s="68"/>
      <c r="J55" s="68"/>
      <c r="K55" s="66"/>
    </row>
    <row r="56" spans="1:11" ht="15">
      <c r="A56" s="66"/>
      <c r="B56" s="66"/>
      <c r="C56" s="66"/>
      <c r="D56" s="66"/>
      <c r="E56" s="66"/>
      <c r="F56" s="66"/>
      <c r="G56" s="66"/>
      <c r="H56" s="66"/>
      <c r="I56" s="68"/>
      <c r="J56" s="68"/>
      <c r="K56" s="66"/>
    </row>
    <row r="57" spans="1:11" ht="15">
      <c r="A57" s="66"/>
      <c r="B57" s="66"/>
      <c r="C57" s="66"/>
      <c r="D57" s="66"/>
      <c r="E57" s="66"/>
      <c r="F57" s="66"/>
      <c r="G57" s="66"/>
      <c r="H57" s="66"/>
      <c r="I57" s="68"/>
      <c r="J57" s="68"/>
      <c r="K57" s="66"/>
    </row>
    <row r="58" spans="1:11" ht="15">
      <c r="A58" s="66"/>
      <c r="B58" s="66"/>
      <c r="C58" s="66"/>
      <c r="D58" s="66"/>
      <c r="E58" s="66"/>
      <c r="F58" s="66"/>
      <c r="G58" s="66"/>
      <c r="H58" s="66"/>
      <c r="I58" s="68"/>
      <c r="J58" s="68"/>
      <c r="K58" s="66"/>
    </row>
    <row r="59" spans="1:11" ht="15">
      <c r="A59" s="66"/>
      <c r="B59" s="66"/>
      <c r="C59" s="66"/>
      <c r="D59" s="66"/>
      <c r="E59" s="66"/>
      <c r="F59" s="66"/>
      <c r="G59" s="66"/>
      <c r="H59" s="66"/>
      <c r="I59" s="68"/>
      <c r="J59" s="68"/>
      <c r="K59" s="66"/>
    </row>
    <row r="60" spans="1:11" ht="15">
      <c r="A60" s="66"/>
      <c r="B60" s="66"/>
      <c r="C60" s="66"/>
      <c r="D60" s="66"/>
      <c r="E60" s="66"/>
      <c r="F60" s="66"/>
      <c r="G60" s="66"/>
      <c r="H60" s="66"/>
      <c r="I60" s="68"/>
      <c r="J60" s="68"/>
      <c r="K60" s="66"/>
    </row>
    <row r="61" spans="1:11" ht="15">
      <c r="A61" s="66"/>
      <c r="B61" s="66"/>
      <c r="C61" s="66"/>
      <c r="D61" s="66"/>
      <c r="E61" s="66"/>
      <c r="F61" s="66"/>
      <c r="G61" s="66"/>
      <c r="H61" s="66"/>
      <c r="I61" s="68"/>
      <c r="J61" s="68"/>
      <c r="K61" s="66"/>
    </row>
    <row r="62" spans="1:11" ht="15">
      <c r="A62" s="66"/>
      <c r="B62" s="66"/>
      <c r="C62" s="66"/>
      <c r="D62" s="66"/>
      <c r="E62" s="66"/>
      <c r="F62" s="66"/>
      <c r="G62" s="66"/>
      <c r="H62" s="66"/>
      <c r="I62" s="68"/>
      <c r="J62" s="68"/>
      <c r="K62" s="66"/>
    </row>
    <row r="63" spans="1:11" ht="15">
      <c r="A63" s="66"/>
      <c r="B63" s="66"/>
      <c r="C63" s="66"/>
      <c r="D63" s="66"/>
      <c r="E63" s="66"/>
      <c r="F63" s="66"/>
      <c r="G63" s="66"/>
      <c r="H63" s="66"/>
      <c r="I63" s="68"/>
      <c r="J63" s="68"/>
      <c r="K63" s="66"/>
    </row>
    <row r="64" spans="1:11" ht="15">
      <c r="A64" s="66"/>
      <c r="B64" s="66"/>
      <c r="C64" s="66"/>
      <c r="D64" s="66"/>
      <c r="E64" s="66"/>
      <c r="F64" s="66"/>
      <c r="G64" s="66"/>
      <c r="H64" s="66"/>
      <c r="I64" s="68"/>
      <c r="J64" s="68"/>
      <c r="K64" s="66"/>
    </row>
    <row r="65" spans="1:11" ht="15">
      <c r="A65" s="66"/>
      <c r="B65" s="66"/>
      <c r="C65" s="66"/>
      <c r="D65" s="66"/>
      <c r="E65" s="66"/>
      <c r="F65" s="66"/>
      <c r="G65" s="66"/>
      <c r="H65" s="66"/>
      <c r="I65" s="68"/>
      <c r="J65" s="68"/>
      <c r="K65" s="66"/>
    </row>
    <row r="66" spans="1:11" ht="15">
      <c r="A66" s="66"/>
      <c r="B66" s="66"/>
      <c r="C66" s="66"/>
      <c r="D66" s="66"/>
      <c r="E66" s="66"/>
      <c r="F66" s="66"/>
      <c r="G66" s="66"/>
      <c r="H66" s="66"/>
      <c r="I66" s="68"/>
      <c r="J66" s="68"/>
      <c r="K66" s="66"/>
    </row>
    <row r="67" spans="1:11" ht="15">
      <c r="A67" s="66"/>
      <c r="B67" s="66"/>
      <c r="C67" s="66"/>
      <c r="D67" s="66"/>
      <c r="E67" s="66"/>
      <c r="F67" s="66"/>
      <c r="G67" s="66"/>
      <c r="H67" s="66"/>
      <c r="I67" s="68"/>
      <c r="J67" s="68"/>
      <c r="K67" s="66"/>
    </row>
    <row r="68" spans="1:11" ht="15">
      <c r="A68" s="66"/>
      <c r="B68" s="66"/>
      <c r="C68" s="66"/>
      <c r="D68" s="66"/>
      <c r="E68" s="66"/>
      <c r="F68" s="66"/>
      <c r="G68" s="66"/>
      <c r="H68" s="66"/>
      <c r="I68" s="68"/>
      <c r="J68" s="68"/>
      <c r="K68" s="66"/>
    </row>
    <row r="69" spans="1:11" ht="15">
      <c r="A69" s="66"/>
      <c r="B69" s="66"/>
      <c r="C69" s="66"/>
      <c r="D69" s="66"/>
      <c r="E69" s="66"/>
      <c r="F69" s="66"/>
      <c r="G69" s="66"/>
      <c r="H69" s="66"/>
      <c r="I69" s="68"/>
      <c r="J69" s="68"/>
      <c r="K69" s="66"/>
    </row>
    <row r="70" spans="1:11" ht="15">
      <c r="A70" s="66"/>
      <c r="B70" s="66"/>
      <c r="C70" s="66"/>
      <c r="D70" s="66"/>
      <c r="E70" s="66"/>
      <c r="F70" s="66"/>
      <c r="G70" s="66"/>
      <c r="H70" s="66"/>
      <c r="I70" s="68"/>
      <c r="J70" s="68"/>
      <c r="K70" s="66"/>
    </row>
    <row r="71" spans="1:11" ht="15">
      <c r="A71" s="66"/>
      <c r="B71" s="66"/>
      <c r="C71" s="66"/>
      <c r="D71" s="66"/>
      <c r="E71" s="66"/>
      <c r="F71" s="66"/>
      <c r="G71" s="66"/>
      <c r="H71" s="66"/>
      <c r="I71" s="68"/>
      <c r="J71" s="68"/>
      <c r="K71" s="66"/>
    </row>
    <row r="72" spans="1:11" ht="15">
      <c r="A72" s="66"/>
      <c r="B72" s="66"/>
      <c r="C72" s="66"/>
      <c r="D72" s="66"/>
      <c r="E72" s="66"/>
      <c r="F72" s="66"/>
      <c r="G72" s="66"/>
      <c r="H72" s="66"/>
      <c r="I72" s="68"/>
      <c r="J72" s="68"/>
      <c r="K72" s="66"/>
    </row>
    <row r="73" spans="1:11" ht="15">
      <c r="A73" s="66"/>
      <c r="B73" s="66"/>
      <c r="C73" s="66"/>
      <c r="D73" s="66"/>
      <c r="E73" s="66"/>
      <c r="F73" s="66"/>
      <c r="G73" s="66"/>
      <c r="H73" s="66"/>
      <c r="I73" s="68"/>
      <c r="J73" s="68"/>
      <c r="K73" s="66"/>
    </row>
    <row r="74" spans="1:11" ht="15">
      <c r="A74" s="66"/>
      <c r="B74" s="66"/>
      <c r="C74" s="66"/>
      <c r="D74" s="66"/>
      <c r="E74" s="66"/>
      <c r="F74" s="66"/>
      <c r="G74" s="66"/>
      <c r="H74" s="66"/>
      <c r="I74" s="68"/>
      <c r="J74" s="68"/>
      <c r="K74" s="66"/>
    </row>
    <row r="75" spans="1:11" ht="15">
      <c r="A75" s="66"/>
      <c r="B75" s="66"/>
      <c r="C75" s="66"/>
      <c r="D75" s="66"/>
      <c r="E75" s="66"/>
      <c r="F75" s="66"/>
      <c r="G75" s="66"/>
      <c r="H75" s="66"/>
      <c r="I75" s="68"/>
      <c r="J75" s="68"/>
      <c r="K75" s="66"/>
    </row>
    <row r="76" spans="1:11" ht="15">
      <c r="A76" s="66"/>
      <c r="B76" s="66"/>
      <c r="C76" s="66"/>
      <c r="D76" s="66"/>
      <c r="E76" s="66"/>
      <c r="F76" s="66"/>
      <c r="G76" s="66"/>
      <c r="H76" s="66"/>
      <c r="I76" s="68"/>
      <c r="J76" s="68"/>
      <c r="K76" s="66"/>
    </row>
    <row r="77" spans="1:11" ht="15">
      <c r="A77" s="66"/>
      <c r="B77" s="66"/>
      <c r="C77" s="66"/>
      <c r="D77" s="66"/>
      <c r="E77" s="66"/>
      <c r="F77" s="66"/>
      <c r="G77" s="66"/>
      <c r="H77" s="66"/>
      <c r="I77" s="68"/>
      <c r="J77" s="68"/>
      <c r="K77" s="66"/>
    </row>
    <row r="78" spans="1:11" ht="15">
      <c r="A78" s="66"/>
      <c r="B78" s="66"/>
      <c r="C78" s="66"/>
      <c r="D78" s="66"/>
      <c r="E78" s="66"/>
      <c r="F78" s="66"/>
      <c r="G78" s="66"/>
      <c r="H78" s="66"/>
      <c r="I78" s="68"/>
      <c r="J78" s="68"/>
      <c r="K78" s="66"/>
    </row>
    <row r="79" spans="1:11" ht="15">
      <c r="A79" s="66"/>
      <c r="B79" s="66"/>
      <c r="C79" s="66"/>
      <c r="D79" s="66"/>
      <c r="E79" s="66"/>
      <c r="F79" s="66"/>
      <c r="G79" s="66"/>
      <c r="H79" s="66"/>
      <c r="I79" s="68"/>
      <c r="J79" s="68"/>
      <c r="K79" s="66"/>
    </row>
    <row r="80" spans="1:11" ht="15">
      <c r="A80" s="66"/>
      <c r="B80" s="66"/>
      <c r="C80" s="66"/>
      <c r="D80" s="66"/>
      <c r="E80" s="66"/>
      <c r="F80" s="66"/>
      <c r="G80" s="66"/>
      <c r="H80" s="66"/>
      <c r="I80" s="68"/>
      <c r="J80" s="68"/>
      <c r="K80" s="66"/>
    </row>
    <row r="81" spans="1:11" ht="15">
      <c r="A81" s="66"/>
      <c r="B81" s="66"/>
      <c r="C81" s="66"/>
      <c r="D81" s="66"/>
      <c r="E81" s="66"/>
      <c r="F81" s="66"/>
      <c r="G81" s="66"/>
      <c r="H81" s="66"/>
      <c r="I81" s="68"/>
      <c r="J81" s="68"/>
      <c r="K81" s="66"/>
    </row>
    <row r="82" spans="1:11" ht="15">
      <c r="A82" s="66"/>
      <c r="B82" s="66"/>
      <c r="C82" s="66"/>
      <c r="D82" s="66"/>
      <c r="E82" s="66"/>
      <c r="F82" s="66"/>
      <c r="G82" s="66"/>
      <c r="H82" s="66"/>
      <c r="I82" s="68"/>
      <c r="J82" s="68"/>
      <c r="K82" s="66"/>
    </row>
    <row r="83" spans="1:11" ht="15">
      <c r="A83" s="66"/>
      <c r="B83" s="66"/>
      <c r="C83" s="66"/>
      <c r="D83" s="66"/>
      <c r="E83" s="66"/>
      <c r="F83" s="66"/>
      <c r="G83" s="66"/>
      <c r="H83" s="66"/>
      <c r="I83" s="68"/>
      <c r="J83" s="68"/>
      <c r="K83" s="66"/>
    </row>
    <row r="84" spans="1:11" ht="15">
      <c r="A84" s="66"/>
      <c r="B84" s="66"/>
      <c r="C84" s="66"/>
      <c r="D84" s="66"/>
      <c r="E84" s="66"/>
      <c r="F84" s="66"/>
      <c r="G84" s="66"/>
      <c r="H84" s="66"/>
      <c r="I84" s="68"/>
      <c r="J84" s="68"/>
      <c r="K84" s="66"/>
    </row>
    <row r="85" spans="1:11" ht="15">
      <c r="A85" s="66"/>
      <c r="B85" s="66"/>
      <c r="C85" s="66"/>
      <c r="D85" s="66"/>
      <c r="E85" s="66"/>
      <c r="F85" s="66"/>
      <c r="G85" s="66"/>
      <c r="H85" s="66"/>
      <c r="I85" s="68"/>
      <c r="J85" s="68"/>
      <c r="K85" s="66"/>
    </row>
    <row r="86" spans="1:11" ht="15">
      <c r="A86" s="66"/>
      <c r="B86" s="66"/>
      <c r="C86" s="66"/>
      <c r="D86" s="66"/>
      <c r="E86" s="66"/>
      <c r="F86" s="66"/>
      <c r="G86" s="66"/>
      <c r="H86" s="66"/>
      <c r="I86" s="68"/>
      <c r="J86" s="68"/>
      <c r="K86" s="66"/>
    </row>
    <row r="87" spans="1:11" ht="15">
      <c r="A87" s="66"/>
      <c r="B87" s="66"/>
      <c r="C87" s="66"/>
      <c r="D87" s="66"/>
      <c r="E87" s="66"/>
      <c r="F87" s="66"/>
      <c r="G87" s="66"/>
      <c r="H87" s="66"/>
      <c r="I87" s="68"/>
      <c r="J87" s="68"/>
      <c r="K87" s="66"/>
    </row>
    <row r="88" spans="1:11" ht="15">
      <c r="A88" s="66"/>
      <c r="B88" s="66"/>
      <c r="C88" s="66"/>
      <c r="D88" s="66"/>
      <c r="E88" s="66"/>
      <c r="F88" s="66"/>
      <c r="G88" s="66"/>
      <c r="H88" s="66"/>
      <c r="I88" s="68"/>
      <c r="J88" s="68"/>
      <c r="K88" s="66"/>
    </row>
    <row r="89" spans="1:11" ht="15">
      <c r="A89" s="66"/>
      <c r="B89" s="66"/>
      <c r="C89" s="66"/>
      <c r="D89" s="66"/>
      <c r="E89" s="66"/>
      <c r="F89" s="66"/>
      <c r="G89" s="66"/>
      <c r="H89" s="66"/>
      <c r="I89" s="68"/>
      <c r="J89" s="68"/>
      <c r="K89" s="66"/>
    </row>
    <row r="90" spans="1:11" ht="15">
      <c r="A90" s="66"/>
      <c r="B90" s="66"/>
      <c r="C90" s="66"/>
      <c r="D90" s="66"/>
      <c r="E90" s="66"/>
      <c r="F90" s="66"/>
      <c r="G90" s="66"/>
      <c r="H90" s="66"/>
      <c r="I90" s="68"/>
      <c r="J90" s="68"/>
      <c r="K90" s="66"/>
    </row>
    <row r="91" spans="1:11" ht="15">
      <c r="A91" s="66"/>
      <c r="B91" s="66"/>
      <c r="C91" s="66"/>
      <c r="D91" s="66"/>
      <c r="E91" s="66"/>
      <c r="F91" s="66"/>
      <c r="G91" s="66"/>
      <c r="H91" s="66"/>
      <c r="I91" s="68"/>
      <c r="J91" s="68"/>
      <c r="K91" s="66"/>
    </row>
    <row r="92" spans="1:11" ht="15">
      <c r="A92" s="66"/>
      <c r="B92" s="66"/>
      <c r="C92" s="66"/>
      <c r="D92" s="66"/>
      <c r="E92" s="66"/>
      <c r="F92" s="66"/>
      <c r="G92" s="66"/>
      <c r="H92" s="66"/>
      <c r="I92" s="68"/>
      <c r="J92" s="68"/>
      <c r="K92" s="66"/>
    </row>
    <row r="93" spans="1:11" ht="15">
      <c r="A93" s="66"/>
      <c r="B93" s="66"/>
      <c r="C93" s="66"/>
      <c r="D93" s="66"/>
      <c r="E93" s="66"/>
      <c r="F93" s="66"/>
      <c r="G93" s="66"/>
      <c r="H93" s="66"/>
      <c r="I93" s="68"/>
      <c r="J93" s="68"/>
      <c r="K93" s="66"/>
    </row>
    <row r="94" spans="1:11" ht="15">
      <c r="A94" s="66"/>
      <c r="B94" s="66"/>
      <c r="C94" s="66"/>
      <c r="D94" s="66"/>
      <c r="E94" s="66"/>
      <c r="F94" s="66"/>
      <c r="G94" s="66"/>
      <c r="H94" s="66"/>
      <c r="I94" s="68"/>
      <c r="J94" s="68"/>
      <c r="K94" s="66"/>
    </row>
    <row r="95" spans="1:11" ht="15">
      <c r="A95" s="66"/>
      <c r="B95" s="66"/>
      <c r="C95" s="66"/>
      <c r="D95" s="66"/>
      <c r="E95" s="66"/>
      <c r="F95" s="66"/>
      <c r="G95" s="66"/>
      <c r="H95" s="66"/>
      <c r="I95" s="68"/>
      <c r="J95" s="68"/>
      <c r="K95" s="66"/>
    </row>
    <row r="96" spans="1:11" ht="15">
      <c r="A96" s="66"/>
      <c r="B96" s="66"/>
      <c r="C96" s="66"/>
      <c r="D96" s="66"/>
      <c r="E96" s="66"/>
      <c r="F96" s="66"/>
      <c r="G96" s="66"/>
      <c r="H96" s="66"/>
      <c r="I96" s="68"/>
      <c r="J96" s="68"/>
      <c r="K96" s="66"/>
    </row>
    <row r="97" spans="1:11" ht="15">
      <c r="A97" s="66"/>
      <c r="B97" s="66"/>
      <c r="C97" s="66"/>
      <c r="D97" s="66"/>
      <c r="E97" s="66"/>
      <c r="F97" s="66"/>
      <c r="G97" s="66"/>
      <c r="H97" s="66"/>
      <c r="I97" s="68"/>
      <c r="J97" s="68"/>
      <c r="K97" s="66"/>
    </row>
    <row r="98" spans="1:11" ht="15">
      <c r="A98" s="66"/>
      <c r="B98" s="66"/>
      <c r="C98" s="66"/>
      <c r="D98" s="66"/>
      <c r="E98" s="66"/>
      <c r="F98" s="66"/>
      <c r="G98" s="66"/>
      <c r="H98" s="66"/>
      <c r="I98" s="68"/>
      <c r="J98" s="68"/>
      <c r="K98" s="66"/>
    </row>
    <row r="99" spans="1:11" ht="15">
      <c r="A99" s="66"/>
      <c r="B99" s="66"/>
      <c r="C99" s="66"/>
      <c r="D99" s="66"/>
      <c r="E99" s="66"/>
      <c r="F99" s="66"/>
      <c r="G99" s="66"/>
      <c r="H99" s="66"/>
      <c r="I99" s="68"/>
      <c r="J99" s="68"/>
      <c r="K99" s="66"/>
    </row>
    <row r="100" spans="1:11" ht="15">
      <c r="A100" s="66"/>
      <c r="B100" s="66"/>
      <c r="C100" s="66"/>
      <c r="D100" s="66"/>
      <c r="E100" s="66"/>
      <c r="F100" s="66"/>
      <c r="G100" s="66"/>
      <c r="H100" s="66"/>
      <c r="I100" s="68"/>
      <c r="J100" s="68"/>
      <c r="K100" s="66"/>
    </row>
    <row r="101" spans="1:11" ht="15">
      <c r="A101" s="66"/>
      <c r="B101" s="66"/>
      <c r="C101" s="66"/>
      <c r="D101" s="66"/>
      <c r="E101" s="66"/>
      <c r="F101" s="66"/>
      <c r="G101" s="66"/>
      <c r="H101" s="66"/>
      <c r="I101" s="68"/>
      <c r="J101" s="68"/>
      <c r="K101" s="66"/>
    </row>
    <row r="102" spans="1:11" ht="15">
      <c r="A102" s="66"/>
      <c r="B102" s="66"/>
      <c r="C102" s="66"/>
      <c r="D102" s="66"/>
      <c r="E102" s="66"/>
      <c r="F102" s="66"/>
      <c r="G102" s="66"/>
      <c r="H102" s="66"/>
      <c r="I102" s="68"/>
      <c r="J102" s="68"/>
      <c r="K102" s="66"/>
    </row>
    <row r="103" spans="1:11" ht="15">
      <c r="A103" s="66"/>
      <c r="B103" s="66"/>
      <c r="C103" s="66"/>
      <c r="D103" s="66"/>
      <c r="E103" s="66"/>
      <c r="F103" s="66"/>
      <c r="G103" s="66"/>
      <c r="H103" s="66"/>
      <c r="I103" s="68"/>
      <c r="J103" s="68"/>
      <c r="K103" s="66"/>
    </row>
    <row r="104" spans="1:11" ht="15">
      <c r="A104" s="66"/>
      <c r="B104" s="66"/>
      <c r="C104" s="66"/>
      <c r="D104" s="66"/>
      <c r="E104" s="66"/>
      <c r="F104" s="66"/>
      <c r="G104" s="66"/>
      <c r="H104" s="66"/>
      <c r="I104" s="68"/>
      <c r="J104" s="68"/>
      <c r="K104" s="66"/>
    </row>
    <row r="105" spans="1:11" ht="15">
      <c r="A105" s="66"/>
      <c r="B105" s="66"/>
      <c r="C105" s="66"/>
      <c r="D105" s="66"/>
      <c r="E105" s="66"/>
      <c r="F105" s="66"/>
      <c r="G105" s="66"/>
      <c r="H105" s="66"/>
      <c r="I105" s="68"/>
      <c r="J105" s="68"/>
      <c r="K105" s="66"/>
    </row>
    <row r="106" spans="1:11" ht="15">
      <c r="A106" s="66"/>
      <c r="B106" s="66"/>
      <c r="C106" s="66"/>
      <c r="D106" s="66"/>
      <c r="E106" s="66"/>
      <c r="F106" s="66"/>
      <c r="G106" s="66"/>
      <c r="H106" s="66"/>
      <c r="I106" s="68"/>
      <c r="J106" s="68"/>
      <c r="K106" s="66"/>
    </row>
    <row r="107" spans="1:11" ht="15">
      <c r="A107" s="66"/>
      <c r="B107" s="66"/>
      <c r="C107" s="66"/>
      <c r="D107" s="66"/>
      <c r="E107" s="66"/>
      <c r="F107" s="66"/>
      <c r="G107" s="66"/>
      <c r="H107" s="66"/>
      <c r="I107" s="68"/>
      <c r="J107" s="68"/>
      <c r="K107" s="66"/>
    </row>
    <row r="108" spans="1:11" ht="15">
      <c r="A108" s="66"/>
      <c r="B108" s="66"/>
      <c r="C108" s="66"/>
      <c r="D108" s="66"/>
      <c r="E108" s="66"/>
      <c r="F108" s="66"/>
      <c r="G108" s="66"/>
      <c r="H108" s="66"/>
      <c r="I108" s="68"/>
      <c r="J108" s="68"/>
      <c r="K108" s="66"/>
    </row>
    <row r="109" spans="1:11" ht="15">
      <c r="A109" s="66"/>
      <c r="B109" s="66"/>
      <c r="C109" s="66"/>
      <c r="D109" s="66"/>
      <c r="E109" s="66"/>
      <c r="F109" s="66"/>
      <c r="G109" s="66"/>
      <c r="H109" s="66"/>
      <c r="I109" s="68"/>
      <c r="J109" s="68"/>
      <c r="K109" s="66"/>
    </row>
    <row r="110" spans="1:11" ht="15">
      <c r="A110" s="66"/>
      <c r="B110" s="66"/>
      <c r="C110" s="66"/>
      <c r="D110" s="66"/>
      <c r="E110" s="66"/>
      <c r="F110" s="66"/>
      <c r="G110" s="66"/>
      <c r="H110" s="66"/>
      <c r="I110" s="68"/>
      <c r="J110" s="68"/>
      <c r="K110" s="66"/>
    </row>
    <row r="111" spans="1:11" ht="15">
      <c r="A111" s="66"/>
      <c r="B111" s="66"/>
      <c r="C111" s="66"/>
      <c r="D111" s="66"/>
      <c r="E111" s="66"/>
      <c r="F111" s="66"/>
      <c r="G111" s="66"/>
      <c r="H111" s="66"/>
      <c r="I111" s="68"/>
      <c r="J111" s="68"/>
      <c r="K111" s="66"/>
    </row>
    <row r="112" spans="1:11" ht="15">
      <c r="A112" s="66"/>
      <c r="B112" s="66"/>
      <c r="C112" s="66"/>
      <c r="D112" s="66"/>
      <c r="E112" s="66"/>
      <c r="F112" s="66"/>
      <c r="G112" s="66"/>
      <c r="H112" s="66"/>
      <c r="I112" s="68"/>
      <c r="J112" s="68"/>
      <c r="K112" s="66"/>
    </row>
    <row r="113" spans="1:11" ht="15">
      <c r="A113" s="66"/>
      <c r="B113" s="66"/>
      <c r="C113" s="66"/>
      <c r="D113" s="66"/>
      <c r="E113" s="66"/>
      <c r="F113" s="66"/>
      <c r="G113" s="66"/>
      <c r="H113" s="66"/>
      <c r="I113" s="68"/>
      <c r="J113" s="68"/>
      <c r="K113" s="66"/>
    </row>
    <row r="114" spans="1:11" ht="15">
      <c r="A114" s="66"/>
      <c r="B114" s="66"/>
      <c r="C114" s="66"/>
      <c r="D114" s="66"/>
      <c r="E114" s="66"/>
      <c r="F114" s="66"/>
      <c r="G114" s="66"/>
      <c r="H114" s="66"/>
      <c r="I114" s="68"/>
      <c r="J114" s="68"/>
      <c r="K114" s="66"/>
    </row>
    <row r="115" spans="1:11" ht="15">
      <c r="A115" s="66"/>
      <c r="B115" s="66"/>
      <c r="C115" s="66"/>
      <c r="D115" s="66"/>
      <c r="E115" s="66"/>
      <c r="F115" s="66"/>
      <c r="G115" s="66"/>
      <c r="H115" s="66"/>
      <c r="I115" s="68"/>
      <c r="J115" s="68"/>
      <c r="K115" s="66"/>
    </row>
    <row r="116" spans="1:11" ht="15">
      <c r="A116" s="66"/>
      <c r="B116" s="66"/>
      <c r="C116" s="66"/>
      <c r="D116" s="66"/>
      <c r="E116" s="66"/>
      <c r="F116" s="66"/>
      <c r="G116" s="66"/>
      <c r="H116" s="66"/>
      <c r="I116" s="68"/>
      <c r="J116" s="68"/>
      <c r="K116" s="66"/>
    </row>
    <row r="117" spans="1:11" ht="15">
      <c r="A117" s="66"/>
      <c r="B117" s="66"/>
      <c r="C117" s="66"/>
      <c r="D117" s="66"/>
      <c r="E117" s="66"/>
      <c r="F117" s="66"/>
      <c r="G117" s="66"/>
      <c r="H117" s="66"/>
      <c r="I117" s="68"/>
      <c r="J117" s="68"/>
      <c r="K117" s="66"/>
    </row>
    <row r="118" spans="1:11" ht="15">
      <c r="A118" s="66"/>
      <c r="B118" s="66"/>
      <c r="C118" s="66"/>
      <c r="D118" s="66"/>
      <c r="E118" s="66"/>
      <c r="F118" s="66"/>
      <c r="G118" s="66"/>
      <c r="H118" s="66"/>
      <c r="I118" s="68"/>
      <c r="J118" s="68"/>
      <c r="K118" s="66"/>
    </row>
    <row r="119" spans="1:11" ht="15">
      <c r="A119" s="66"/>
      <c r="B119" s="66"/>
      <c r="C119" s="66"/>
      <c r="D119" s="66"/>
      <c r="E119" s="66"/>
      <c r="F119" s="66"/>
      <c r="G119" s="66"/>
      <c r="H119" s="66"/>
      <c r="I119" s="68"/>
      <c r="J119" s="68"/>
      <c r="K119" s="66"/>
    </row>
    <row r="120" spans="1:11" ht="15">
      <c r="A120" s="66"/>
      <c r="B120" s="66"/>
      <c r="C120" s="66"/>
      <c r="D120" s="66"/>
      <c r="E120" s="66"/>
      <c r="F120" s="66"/>
      <c r="G120" s="66"/>
      <c r="H120" s="66"/>
      <c r="I120" s="68"/>
      <c r="J120" s="68"/>
      <c r="K120" s="66"/>
    </row>
    <row r="121" spans="1:11" ht="15">
      <c r="A121" s="66"/>
      <c r="B121" s="66"/>
      <c r="C121" s="66"/>
      <c r="D121" s="66"/>
      <c r="E121" s="66"/>
      <c r="F121" s="66"/>
      <c r="G121" s="66"/>
      <c r="H121" s="66"/>
      <c r="I121" s="68"/>
      <c r="J121" s="68"/>
      <c r="K121" s="66"/>
    </row>
    <row r="122" spans="1:11" ht="15">
      <c r="A122" s="66"/>
      <c r="B122" s="66"/>
      <c r="C122" s="66"/>
      <c r="D122" s="66"/>
      <c r="E122" s="66"/>
      <c r="F122" s="66"/>
      <c r="G122" s="66"/>
      <c r="H122" s="66"/>
      <c r="I122" s="68"/>
      <c r="J122" s="68"/>
      <c r="K122" s="66"/>
    </row>
    <row r="123" spans="1:11" ht="15">
      <c r="A123" s="66"/>
      <c r="B123" s="66"/>
      <c r="C123" s="66"/>
      <c r="D123" s="66"/>
      <c r="E123" s="66"/>
      <c r="F123" s="66"/>
      <c r="G123" s="66"/>
      <c r="H123" s="66"/>
      <c r="I123" s="68"/>
      <c r="J123" s="68"/>
      <c r="K123" s="66"/>
    </row>
    <row r="124" spans="1:11" ht="15">
      <c r="A124" s="66"/>
      <c r="B124" s="66"/>
      <c r="C124" s="66"/>
      <c r="D124" s="66"/>
      <c r="E124" s="66"/>
      <c r="F124" s="66"/>
      <c r="G124" s="66"/>
      <c r="H124" s="66"/>
      <c r="I124" s="68"/>
      <c r="J124" s="68"/>
      <c r="K124" s="66"/>
    </row>
    <row r="125" spans="1:11" ht="15">
      <c r="A125" s="66"/>
      <c r="B125" s="66"/>
      <c r="C125" s="66"/>
      <c r="D125" s="66"/>
      <c r="E125" s="66"/>
      <c r="F125" s="66"/>
      <c r="G125" s="66"/>
      <c r="H125" s="66"/>
      <c r="I125" s="68"/>
      <c r="J125" s="68"/>
      <c r="K125" s="66"/>
    </row>
    <row r="126" spans="1:11" ht="15">
      <c r="A126" s="66"/>
      <c r="B126" s="66"/>
      <c r="C126" s="66"/>
      <c r="D126" s="66"/>
      <c r="E126" s="66"/>
      <c r="F126" s="66"/>
      <c r="G126" s="66"/>
      <c r="H126" s="66"/>
      <c r="I126" s="68"/>
      <c r="J126" s="68"/>
      <c r="K126" s="66"/>
    </row>
    <row r="127" spans="1:11" ht="15">
      <c r="A127" s="66"/>
      <c r="B127" s="66"/>
      <c r="C127" s="66"/>
      <c r="D127" s="66"/>
      <c r="E127" s="66"/>
      <c r="F127" s="66"/>
      <c r="G127" s="66"/>
      <c r="H127" s="66"/>
      <c r="I127" s="68"/>
      <c r="J127" s="68"/>
      <c r="K127" s="66"/>
    </row>
    <row r="128" spans="1:11" ht="15">
      <c r="A128" s="66"/>
      <c r="B128" s="66"/>
      <c r="C128" s="66"/>
      <c r="D128" s="66"/>
      <c r="E128" s="66"/>
      <c r="F128" s="66"/>
      <c r="G128" s="66"/>
      <c r="H128" s="66"/>
      <c r="I128" s="68"/>
      <c r="J128" s="68"/>
      <c r="K128" s="66"/>
    </row>
    <row r="129" spans="1:11" ht="15">
      <c r="A129" s="66"/>
      <c r="B129" s="66"/>
      <c r="C129" s="66"/>
      <c r="D129" s="66"/>
      <c r="E129" s="66"/>
      <c r="F129" s="66"/>
      <c r="G129" s="66"/>
      <c r="H129" s="66"/>
      <c r="I129" s="68"/>
      <c r="J129" s="68"/>
      <c r="K129" s="66"/>
    </row>
    <row r="130" spans="1:11" ht="15">
      <c r="A130" s="66"/>
      <c r="B130" s="66"/>
      <c r="C130" s="66"/>
      <c r="D130" s="66"/>
      <c r="E130" s="66"/>
      <c r="F130" s="66"/>
      <c r="G130" s="66"/>
      <c r="H130" s="66"/>
      <c r="I130" s="68"/>
      <c r="J130" s="68"/>
      <c r="K130" s="66"/>
    </row>
    <row r="131" spans="1:11" ht="15">
      <c r="A131" s="66"/>
      <c r="B131" s="66"/>
      <c r="C131" s="66"/>
      <c r="D131" s="66"/>
      <c r="E131" s="66"/>
      <c r="F131" s="66"/>
      <c r="G131" s="66"/>
      <c r="H131" s="66"/>
      <c r="I131" s="68"/>
      <c r="J131" s="68"/>
      <c r="K131" s="66"/>
    </row>
    <row r="132" spans="1:11" ht="15">
      <c r="A132" s="66"/>
      <c r="B132" s="66"/>
      <c r="C132" s="66"/>
      <c r="D132" s="66"/>
      <c r="E132" s="66"/>
      <c r="F132" s="66"/>
      <c r="G132" s="66"/>
      <c r="H132" s="66"/>
      <c r="I132" s="68"/>
      <c r="J132" s="68"/>
      <c r="K132" s="66"/>
    </row>
  </sheetData>
  <mergeCells count="14">
    <mergeCell ref="D1:E1"/>
    <mergeCell ref="C2:D2"/>
    <mergeCell ref="C3:D3"/>
    <mergeCell ref="A8:E8"/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9">
      <selection activeCell="A41" sqref="A4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15">
      <c r="A1" s="194"/>
      <c r="B1" s="194"/>
      <c r="C1" s="66"/>
      <c r="D1" s="233" t="s">
        <v>184</v>
      </c>
      <c r="E1" s="233"/>
    </row>
    <row r="2" spans="1:5" ht="15.75">
      <c r="A2" s="194"/>
      <c r="B2" s="194"/>
      <c r="C2" s="246" t="s">
        <v>1</v>
      </c>
      <c r="D2" s="246"/>
      <c r="E2" s="195"/>
    </row>
    <row r="3" spans="1:5" ht="15.75">
      <c r="A3" s="194"/>
      <c r="B3" s="194"/>
      <c r="C3" s="247" t="s">
        <v>2</v>
      </c>
      <c r="D3" s="247"/>
      <c r="E3" s="247"/>
    </row>
    <row r="4" spans="1:5" ht="15.75">
      <c r="A4" s="194"/>
      <c r="B4" s="194"/>
      <c r="C4" s="69"/>
      <c r="D4" s="71" t="s">
        <v>3</v>
      </c>
      <c r="E4" s="194"/>
    </row>
    <row r="5" spans="1:5" ht="15.75">
      <c r="A5" s="194"/>
      <c r="B5" s="194"/>
      <c r="C5" s="73" t="s">
        <v>124</v>
      </c>
      <c r="D5" s="71"/>
      <c r="E5" s="194"/>
    </row>
    <row r="6" spans="1:5" ht="12.75">
      <c r="A6" s="194"/>
      <c r="B6" s="194"/>
      <c r="C6" s="5" t="s">
        <v>4</v>
      </c>
      <c r="D6" s="75"/>
      <c r="E6" s="194"/>
    </row>
    <row r="7" spans="1:5" ht="12.75">
      <c r="A7" s="194"/>
      <c r="B7" s="194"/>
      <c r="C7" s="6" t="s">
        <v>121</v>
      </c>
      <c r="D7" s="77"/>
      <c r="E7" s="194"/>
    </row>
    <row r="8" spans="1:5" ht="16.5">
      <c r="A8" s="272" t="s">
        <v>125</v>
      </c>
      <c r="B8" s="272"/>
      <c r="C8" s="272"/>
      <c r="D8" s="272"/>
      <c r="E8" s="272"/>
    </row>
    <row r="9" spans="1:8" ht="16.5">
      <c r="A9" s="265" t="s">
        <v>185</v>
      </c>
      <c r="B9" s="265"/>
      <c r="C9" s="265"/>
      <c r="D9" s="265"/>
      <c r="E9" s="265"/>
      <c r="G9" s="82">
        <v>352.4</v>
      </c>
      <c r="H9" s="83">
        <v>509.8</v>
      </c>
    </row>
    <row r="10" spans="1:5" ht="16.5">
      <c r="A10" s="196"/>
      <c r="B10" s="196"/>
      <c r="C10" s="196" t="s">
        <v>11</v>
      </c>
      <c r="D10" s="196"/>
      <c r="E10" s="196"/>
    </row>
    <row r="11" spans="1:5" ht="94.5">
      <c r="A11" s="197"/>
      <c r="B11" s="238" t="s">
        <v>127</v>
      </c>
      <c r="C11" s="239"/>
      <c r="D11" s="198" t="s">
        <v>186</v>
      </c>
      <c r="E11" s="198" t="s">
        <v>187</v>
      </c>
    </row>
    <row r="12" spans="1:5" ht="15.75">
      <c r="A12" s="266" t="s">
        <v>188</v>
      </c>
      <c r="B12" s="267"/>
      <c r="C12" s="267"/>
      <c r="D12" s="267"/>
      <c r="E12" s="268"/>
    </row>
    <row r="13" spans="1:5" ht="47.25">
      <c r="A13" s="108" t="s">
        <v>189</v>
      </c>
      <c r="B13" s="199">
        <v>1</v>
      </c>
      <c r="C13" s="200" t="s">
        <v>134</v>
      </c>
      <c r="D13" s="201">
        <v>3300.825661811239</v>
      </c>
      <c r="E13" s="202">
        <f>D13/12/$H$9</f>
        <v>0.5395621913513861</v>
      </c>
    </row>
    <row r="14" spans="1:5" ht="47.25">
      <c r="A14" s="95" t="s">
        <v>190</v>
      </c>
      <c r="B14" s="203">
        <v>12</v>
      </c>
      <c r="C14" s="204" t="s">
        <v>149</v>
      </c>
      <c r="D14" s="205">
        <v>0</v>
      </c>
      <c r="E14" s="206">
        <f>D14/12/$H$9</f>
        <v>0</v>
      </c>
    </row>
    <row r="15" spans="1:5" ht="31.5">
      <c r="A15" s="95" t="s">
        <v>191</v>
      </c>
      <c r="B15" s="203">
        <v>2</v>
      </c>
      <c r="C15" s="204" t="s">
        <v>149</v>
      </c>
      <c r="D15" s="205">
        <v>0</v>
      </c>
      <c r="E15" s="206">
        <f>D15/12/$H$9</f>
        <v>0</v>
      </c>
    </row>
    <row r="16" spans="1:5" ht="31.5">
      <c r="A16" s="95" t="s">
        <v>192</v>
      </c>
      <c r="B16" s="203">
        <v>1</v>
      </c>
      <c r="C16" s="204" t="s">
        <v>149</v>
      </c>
      <c r="D16" s="207">
        <v>0</v>
      </c>
      <c r="E16" s="208">
        <f>D16/12/$H$9</f>
        <v>0</v>
      </c>
    </row>
    <row r="17" spans="1:5" ht="15.75">
      <c r="A17" s="269" t="s">
        <v>136</v>
      </c>
      <c r="B17" s="270"/>
      <c r="C17" s="270"/>
      <c r="D17" s="270"/>
      <c r="E17" s="271"/>
    </row>
    <row r="18" spans="1:5" ht="15.75">
      <c r="A18" s="108" t="s">
        <v>193</v>
      </c>
      <c r="B18" s="199">
        <v>4</v>
      </c>
      <c r="C18" s="200" t="s">
        <v>149</v>
      </c>
      <c r="D18" s="209">
        <v>0</v>
      </c>
      <c r="E18" s="206">
        <f>D18/12/$H$9</f>
        <v>0</v>
      </c>
    </row>
    <row r="19" spans="1:5" ht="15.75">
      <c r="A19" s="95" t="s">
        <v>194</v>
      </c>
      <c r="B19" s="210"/>
      <c r="C19" s="204" t="s">
        <v>134</v>
      </c>
      <c r="D19" s="205">
        <v>0</v>
      </c>
      <c r="E19" s="206">
        <f>D19/12/$H$9</f>
        <v>0</v>
      </c>
    </row>
    <row r="20" spans="1:5" ht="31.5">
      <c r="A20" s="121" t="s">
        <v>195</v>
      </c>
      <c r="B20" s="211">
        <v>1</v>
      </c>
      <c r="C20" s="212" t="s">
        <v>196</v>
      </c>
      <c r="D20" s="213">
        <v>2756.9671610392757</v>
      </c>
      <c r="E20" s="206">
        <f>D20/12/$H$9</f>
        <v>0.45066156025880666</v>
      </c>
    </row>
    <row r="21" spans="1:5" ht="15.75">
      <c r="A21" s="255" t="s">
        <v>197</v>
      </c>
      <c r="B21" s="256"/>
      <c r="C21" s="256"/>
      <c r="D21" s="224"/>
      <c r="E21" s="70"/>
    </row>
    <row r="22" spans="1:5" ht="94.5">
      <c r="A22" s="214" t="s">
        <v>198</v>
      </c>
      <c r="B22" s="257" t="s">
        <v>199</v>
      </c>
      <c r="C22" s="258"/>
      <c r="D22" s="215">
        <v>0</v>
      </c>
      <c r="E22" s="206">
        <f>D22/12/$H$9</f>
        <v>0</v>
      </c>
    </row>
    <row r="23" spans="1:9" ht="15.75">
      <c r="A23" s="216" t="s">
        <v>200</v>
      </c>
      <c r="B23" s="259" t="s">
        <v>196</v>
      </c>
      <c r="C23" s="260"/>
      <c r="D23" s="217">
        <v>4188.7498340425645</v>
      </c>
      <c r="E23" s="218">
        <f>D23/12/$H$9</f>
        <v>0.6847047590627966</v>
      </c>
      <c r="F23" s="219"/>
      <c r="G23" s="219"/>
      <c r="H23" s="219"/>
      <c r="I23" s="219"/>
    </row>
    <row r="24" spans="1:5" ht="15.75">
      <c r="A24" s="261" t="s">
        <v>201</v>
      </c>
      <c r="B24" s="262"/>
      <c r="C24" s="262"/>
      <c r="D24" s="263"/>
      <c r="E24" s="264"/>
    </row>
    <row r="25" spans="1:5" ht="15.75">
      <c r="A25" s="220" t="s">
        <v>202</v>
      </c>
      <c r="B25" s="248"/>
      <c r="C25" s="249"/>
      <c r="D25" s="205"/>
      <c r="E25" s="221">
        <f>D25/12/$H$9</f>
        <v>0</v>
      </c>
    </row>
    <row r="26" spans="1:5" ht="31.5">
      <c r="A26" s="222" t="s">
        <v>203</v>
      </c>
      <c r="B26" s="250"/>
      <c r="C26" s="251"/>
      <c r="D26" s="205"/>
      <c r="E26" s="221">
        <f>D26/12/$H$9</f>
        <v>0</v>
      </c>
    </row>
    <row r="27" spans="1:5" ht="14.25">
      <c r="A27" s="252" t="s">
        <v>204</v>
      </c>
      <c r="B27" s="253"/>
      <c r="C27" s="253"/>
      <c r="D27" s="253"/>
      <c r="E27" s="254"/>
    </row>
    <row r="28" spans="1:5" ht="15.75">
      <c r="A28" s="223" t="s">
        <v>205</v>
      </c>
      <c r="B28" s="225"/>
      <c r="C28" s="225"/>
      <c r="D28" s="226">
        <f>D13+D14+D15+D16+D18+D19+D20+D22+D23+D25+D26</f>
        <v>10246.54265689308</v>
      </c>
      <c r="E28" s="227">
        <f>E13+E14+E15+E16+E18+E19+E20+E22+E23+E25+E26</f>
        <v>1.6749285106729892</v>
      </c>
    </row>
    <row r="30" ht="12.75">
      <c r="D30" s="228"/>
    </row>
  </sheetData>
  <mergeCells count="15">
    <mergeCell ref="D1:E1"/>
    <mergeCell ref="C2:D2"/>
    <mergeCell ref="C3:E3"/>
    <mergeCell ref="A8:E8"/>
    <mergeCell ref="A9:E9"/>
    <mergeCell ref="B11:C11"/>
    <mergeCell ref="A12:E12"/>
    <mergeCell ref="A17:E17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2012-06-13T07:46:05Z</dcterms:modified>
  <cp:category/>
  <cp:version/>
  <cp:contentType/>
  <cp:contentStatus/>
</cp:coreProperties>
</file>