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<sst xmlns="http://schemas.openxmlformats.org/spreadsheetml/2006/main" count="287" uniqueCount="207">
  <si>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</si>
  <si>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</si>
  <si>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</si>
  <si>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</si>
  <si>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</si>
  <si>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</si>
  <si>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</si>
  <si>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</si>
  <si>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</si>
  <si>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</si>
  <si>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ул.Кайская, 53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</si>
  <si>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</si>
  <si>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</si>
  <si>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</si>
  <si>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</si>
  <si>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>н/уст.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</si>
  <si>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</si>
  <si>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</si>
  <si>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</si>
  <si>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</si>
  <si>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</si>
  <si>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</si>
  <si>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</si>
  <si>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</si>
  <si>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</si>
  <si>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</si>
  <si>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</si>
  <si>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</si>
  <si>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</si>
  <si>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</si>
  <si>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</si>
  <si>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</si>
  <si>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</si>
  <si>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</si>
  <si>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</si>
  <si>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</si>
  <si>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</si>
  <si>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</si>
  <si>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</si>
  <si>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</si>
  <si>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</si>
  <si>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</si>
  <si>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</si>
  <si>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</si>
  <si>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</si>
  <si>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</si>
  <si>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</si>
  <si>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</si>
  <si>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</si>
  <si>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</si>
  <si>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</si>
  <si>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</si>
  <si>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</si>
  <si>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15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</si>
  <si>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</si>
  <si>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</si>
  <si>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</si>
  <si>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</si>
  <si>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</si>
  <si>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</si>
  <si>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</si>
  <si>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</si>
  <si>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</si>
  <si>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</si>
  <si>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</si>
  <si>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</si>
  <si>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хорошее</t>
  </si>
  <si>
    <t>2. Наружные и внутренние капитальные стены</t>
  </si>
  <si>
    <t xml:space="preserve"> брусчатые</t>
  </si>
  <si>
    <t>трещины</t>
  </si>
  <si>
    <t>3. Перегородки</t>
  </si>
  <si>
    <t>деревянные</t>
  </si>
  <si>
    <t>4. Перекрытия</t>
  </si>
  <si>
    <t>чердачное</t>
  </si>
  <si>
    <t>деревянные отепленные</t>
  </si>
  <si>
    <t xml:space="preserve"> трещины в штукатурке</t>
  </si>
  <si>
    <t>междуэтажные</t>
  </si>
  <si>
    <t>подвальные</t>
  </si>
  <si>
    <t>(другое)</t>
  </si>
  <si>
    <t>5. Крыша</t>
  </si>
  <si>
    <t>шифер</t>
  </si>
  <si>
    <t>незначительные трещины</t>
  </si>
  <si>
    <t>6. Полы</t>
  </si>
  <si>
    <t>дощатые, окрашенные</t>
  </si>
  <si>
    <t>утрата окраски</t>
  </si>
  <si>
    <t>7. Проемы</t>
  </si>
  <si>
    <t>окна</t>
  </si>
  <si>
    <t xml:space="preserve"> 2-е створные </t>
  </si>
  <si>
    <t>незначит.перекос колод</t>
  </si>
  <si>
    <t>двери</t>
  </si>
  <si>
    <t>простые  филенчатые</t>
  </si>
  <si>
    <t>8. Отделка</t>
  </si>
  <si>
    <t>внутренняя</t>
  </si>
  <si>
    <t xml:space="preserve"> штукатурка, покраска</t>
  </si>
  <si>
    <t>наружная</t>
  </si>
  <si>
    <t>обшиты , окрашены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</si>
  <si>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</si>
  <si>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</si>
  <si>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</si>
  <si>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</si>
  <si>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</si>
  <si>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</si>
  <si>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</si>
  <si>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</si>
  <si>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</si>
  <si>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</si>
  <si>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</si>
  <si>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</si>
  <si>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</si>
  <si>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</si>
  <si>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</si>
  <si>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</si>
  <si>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</si>
  <si>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</si>
  <si>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</si>
  <si>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</si>
  <si>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</si>
  <si>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</si>
  <si>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</si>
  <si>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</si>
  <si>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</si>
  <si>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</si>
  <si>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</si>
  <si>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</si>
  <si>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</si>
  <si>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</si>
  <si>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</si>
  <si>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</si>
  <si>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</si>
  <si>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</si>
  <si>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</si>
  <si>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</si>
  <si>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</si>
  <si>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</si>
  <si>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</si>
  <si>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</si>
  <si>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</si>
  <si>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</si>
  <si>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</si>
  <si>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</si>
  <si>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</si>
  <si>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</si>
  <si>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</si>
  <si>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</si>
  <si>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жидких бытовых отходов</t>
  </si>
  <si>
    <t xml:space="preserve">по мере необходимости. 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</si>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</sst>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6" fillId="0" borderId="17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1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0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35" borderId="23" xfId="0" applyFont="1" applyFill="1" applyBorder="1" applyAlignment="1">
      <alignment vertical="top"/>
    </xf>
    <xf numFmtId="0" fontId="12" fillId="35" borderId="11" xfId="0" applyFont="1" applyFill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2" fillId="35" borderId="14" xfId="0" applyFont="1" applyFill="1" applyBorder="1" applyAlignment="1">
      <alignment horizontal="center" vertical="top" wrapText="1"/>
    </xf>
    <xf numFmtId="181" fontId="12" fillId="35" borderId="17" xfId="0" applyNumberFormat="1" applyFont="1" applyFill="1" applyBorder="1" applyAlignment="1">
      <alignment horizontal="center" vertical="top" wrapText="1"/>
    </xf>
    <xf numFmtId="43" fontId="12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2" fillId="36" borderId="19" xfId="0" applyFont="1" applyFill="1" applyBorder="1" applyAlignment="1">
      <alignment vertical="top"/>
    </xf>
    <xf numFmtId="0" fontId="12" fillId="36" borderId="13" xfId="0" applyFont="1" applyFill="1" applyBorder="1" applyAlignment="1">
      <alignment vertical="top"/>
    </xf>
    <xf numFmtId="43" fontId="12" fillId="36" borderId="11" xfId="0" applyNumberFormat="1" applyFont="1" applyFill="1" applyBorder="1" applyAlignment="1">
      <alignment vertical="top"/>
    </xf>
    <xf numFmtId="0" fontId="12" fillId="36" borderId="11" xfId="0" applyFont="1" applyFill="1" applyBorder="1" applyAlignment="1">
      <alignment vertical="top"/>
    </xf>
    <xf numFmtId="0" fontId="12" fillId="36" borderId="24" xfId="0" applyFont="1" applyFill="1" applyBorder="1" applyAlignment="1">
      <alignment vertical="top"/>
    </xf>
    <xf numFmtId="181" fontId="12" fillId="36" borderId="17" xfId="0" applyNumberFormat="1" applyFont="1" applyFill="1" applyBorder="1" applyAlignment="1">
      <alignment/>
    </xf>
    <xf numFmtId="43" fontId="12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5" fillId="0" borderId="15" xfId="0" applyFont="1" applyFill="1" applyBorder="1" applyAlignment="1">
      <alignment horizontal="left" vertical="top" wrapText="1"/>
    </xf>
    <xf numFmtId="1" fontId="10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top" wrapText="1"/>
    </xf>
    <xf numFmtId="1" fontId="10" fillId="0" borderId="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2" fillId="37" borderId="21" xfId="0" applyFont="1" applyFill="1" applyBorder="1" applyAlignment="1">
      <alignment vertical="top"/>
    </xf>
    <xf numFmtId="0" fontId="12" fillId="37" borderId="10" xfId="0" applyFont="1" applyFill="1" applyBorder="1" applyAlignment="1">
      <alignment vertical="top"/>
    </xf>
    <xf numFmtId="43" fontId="12" fillId="37" borderId="10" xfId="0" applyNumberFormat="1" applyFont="1" applyFill="1" applyBorder="1" applyAlignment="1">
      <alignment vertical="top"/>
    </xf>
    <xf numFmtId="0" fontId="12" fillId="37" borderId="11" xfId="0" applyFont="1" applyFill="1" applyBorder="1" applyAlignment="1">
      <alignment vertical="top"/>
    </xf>
    <xf numFmtId="0" fontId="12" fillId="37" borderId="24" xfId="0" applyFont="1" applyFill="1" applyBorder="1" applyAlignment="1">
      <alignment vertical="top"/>
    </xf>
    <xf numFmtId="181" fontId="12" fillId="37" borderId="17" xfId="0" applyNumberFormat="1" applyFont="1" applyFill="1" applyBorder="1" applyAlignment="1">
      <alignment/>
    </xf>
    <xf numFmtId="43" fontId="12" fillId="37" borderId="17" xfId="0" applyNumberFormat="1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10" fillId="0" borderId="15" xfId="0" applyFont="1" applyFill="1" applyBorder="1" applyAlignment="1">
      <alignment horizontal="left" vertical="top" wrapText="1"/>
    </xf>
    <xf numFmtId="0" fontId="12" fillId="38" borderId="23" xfId="0" applyFont="1" applyFill="1" applyBorder="1" applyAlignment="1">
      <alignment vertical="top"/>
    </xf>
    <xf numFmtId="0" fontId="12" fillId="38" borderId="11" xfId="0" applyFont="1" applyFill="1" applyBorder="1" applyAlignment="1">
      <alignment horizontal="center" vertical="top"/>
    </xf>
    <xf numFmtId="43" fontId="12" fillId="38" borderId="11" xfId="0" applyNumberFormat="1" applyFont="1" applyFill="1" applyBorder="1" applyAlignment="1">
      <alignment horizontal="center" vertical="top"/>
    </xf>
    <xf numFmtId="0" fontId="12" fillId="38" borderId="24" xfId="0" applyFont="1" applyFill="1" applyBorder="1" applyAlignment="1">
      <alignment horizontal="center" vertical="top"/>
    </xf>
    <xf numFmtId="181" fontId="12" fillId="38" borderId="17" xfId="0" applyNumberFormat="1" applyFont="1" applyFill="1" applyBorder="1" applyAlignment="1">
      <alignment horizontal="center" vertical="top" wrapText="1"/>
    </xf>
    <xf numFmtId="43" fontId="12" fillId="38" borderId="17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2" fillId="39" borderId="23" xfId="0" applyFont="1" applyFill="1" applyBorder="1" applyAlignment="1">
      <alignment/>
    </xf>
    <xf numFmtId="0" fontId="12" fillId="39" borderId="11" xfId="0" applyFont="1" applyFill="1" applyBorder="1" applyAlignment="1">
      <alignment/>
    </xf>
    <xf numFmtId="43" fontId="12" fillId="39" borderId="11" xfId="0" applyNumberFormat="1" applyFont="1" applyFill="1" applyBorder="1" applyAlignment="1">
      <alignment/>
    </xf>
    <xf numFmtId="0" fontId="12" fillId="39" borderId="24" xfId="0" applyFont="1" applyFill="1" applyBorder="1" applyAlignment="1">
      <alignment/>
    </xf>
    <xf numFmtId="181" fontId="12" fillId="39" borderId="17" xfId="42" applyNumberFormat="1" applyFont="1" applyFill="1" applyBorder="1" applyAlignment="1">
      <alignment horizontal="center"/>
    </xf>
    <xf numFmtId="43" fontId="12" fillId="39" borderId="17" xfId="42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2" fillId="0" borderId="17" xfId="0" applyNumberFormat="1" applyFont="1" applyFill="1" applyBorder="1" applyAlignment="1">
      <alignment horizontal="center" vertical="top" wrapText="1"/>
    </xf>
    <xf numFmtId="43" fontId="12" fillId="0" borderId="17" xfId="0" applyNumberFormat="1" applyFont="1" applyFill="1" applyBorder="1" applyAlignment="1">
      <alignment horizontal="center" vertical="top" wrapText="1"/>
    </xf>
    <xf numFmtId="43" fontId="12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43" fontId="12" fillId="39" borderId="17" xfId="4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3" fontId="12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2" fillId="0" borderId="0" xfId="42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4" fillId="40" borderId="17" xfId="0" applyFont="1" applyFill="1" applyBorder="1" applyAlignment="1">
      <alignment/>
    </xf>
    <xf numFmtId="180" fontId="14" fillId="40" borderId="17" xfId="0" applyNumberFormat="1" applyFont="1" applyFill="1" applyBorder="1" applyAlignment="1">
      <alignment horizontal="left"/>
    </xf>
    <xf numFmtId="43" fontId="3" fillId="37" borderId="18" xfId="42" applyNumberFormat="1" applyFont="1" applyFill="1" applyBorder="1" applyAlignment="1">
      <alignment/>
    </xf>
    <xf numFmtId="2" fontId="15" fillId="0" borderId="17" xfId="0" applyNumberFormat="1" applyFont="1" applyFill="1" applyBorder="1" applyAlignment="1">
      <alignment/>
    </xf>
    <xf numFmtId="0" fontId="10" fillId="37" borderId="18" xfId="0" applyFont="1" applyFill="1" applyBorder="1" applyAlignment="1">
      <alignment/>
    </xf>
    <xf numFmtId="9" fontId="14" fillId="37" borderId="18" xfId="55" applyFont="1" applyFill="1" applyBorder="1" applyAlignment="1">
      <alignment/>
    </xf>
    <xf numFmtId="181" fontId="16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2" fontId="15" fillId="36" borderId="17" xfId="0" applyNumberFormat="1" applyFont="1" applyFill="1" applyBorder="1" applyAlignment="1">
      <alignment/>
    </xf>
    <xf numFmtId="0" fontId="10" fillId="36" borderId="17" xfId="0" applyFont="1" applyFill="1" applyBorder="1" applyAlignment="1">
      <alignment/>
    </xf>
    <xf numFmtId="9" fontId="14" fillId="36" borderId="17" xfId="55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9" fontId="14" fillId="0" borderId="0" xfId="55" applyFont="1" applyFill="1" applyBorder="1" applyAlignment="1">
      <alignment/>
    </xf>
    <xf numFmtId="0" fontId="12" fillId="41" borderId="17" xfId="0" applyFont="1" applyFill="1" applyBorder="1" applyAlignment="1">
      <alignment/>
    </xf>
    <xf numFmtId="9" fontId="12" fillId="41" borderId="17" xfId="55" applyFont="1" applyFill="1" applyBorder="1" applyAlignment="1">
      <alignment/>
    </xf>
    <xf numFmtId="2" fontId="13" fillId="35" borderId="17" xfId="0" applyNumberFormat="1" applyFont="1" applyFill="1" applyBorder="1" applyAlignment="1">
      <alignment/>
    </xf>
    <xf numFmtId="0" fontId="13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7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7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7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7" fillId="0" borderId="16" xfId="0" applyNumberFormat="1" applyFont="1" applyFill="1" applyBorder="1" applyAlignment="1">
      <alignment horizontal="center" vertical="top"/>
    </xf>
    <xf numFmtId="2" fontId="7" fillId="0" borderId="15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9" fillId="0" borderId="17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10" fillId="0" borderId="12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2" fillId="39" borderId="23" xfId="0" applyFont="1" applyFill="1" applyBorder="1" applyAlignment="1">
      <alignment horizontal="center"/>
    </xf>
    <xf numFmtId="0" fontId="12" fillId="39" borderId="11" xfId="0" applyFont="1" applyFill="1" applyBorder="1" applyAlignment="1">
      <alignment horizontal="center"/>
    </xf>
    <xf numFmtId="0" fontId="12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7" fillId="33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0" borderId="19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72;&#1081;&#1089;&#1082;&#1072;&#1103;%2053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субсидии"/>
      <sheetName val="МОП"/>
      <sheetName val="ТО"/>
      <sheetName val="Мат"/>
      <sheetName val="ОТ"/>
      <sheetName val="Общ"/>
      <sheetName val="Освещен"/>
      <sheetName val="Затраты"/>
      <sheetName val="Данные для расчета"/>
      <sheetName val="Приложение №1"/>
      <sheetName val="Приложение №2"/>
      <sheetName val="Приложение №3"/>
    </sheetNames>
    <sheetDataSet>
      <sheetData sheetId="7">
        <row r="52">
          <cell r="I52">
            <v>2624.258911253656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7">
          <cell r="I57">
            <v>0</v>
          </cell>
        </row>
        <row r="58">
          <cell r="I58">
            <v>0</v>
          </cell>
        </row>
        <row r="59">
          <cell r="I59">
            <v>1556.9855221326886</v>
          </cell>
        </row>
        <row r="61">
          <cell r="I61">
            <v>0</v>
          </cell>
        </row>
        <row r="62">
          <cell r="I62">
            <v>2365.5787198355642</v>
          </cell>
        </row>
      </sheetData>
      <sheetData sheetId="9">
        <row r="10">
          <cell r="B10" t="str">
            <v>ул.Кайская, 53</v>
          </cell>
        </row>
        <row r="31">
          <cell r="B31">
            <v>403.2</v>
          </cell>
        </row>
        <row r="32">
          <cell r="B32">
            <v>275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1"/>
  <sheetViews>
    <sheetView zoomScalePageLayoutView="0" workbookViewId="0" topLeftCell="A85">
      <selection activeCell="A95" sqref="A95"/>
    </sheetView>
  </sheetViews>
  <sheetFormatPr defaultColWidth="9.140625" defaultRowHeight="12.75"/>
  <cols>
    <col min="1" max="1" width="50.8515625" style="0" customWidth="1"/>
    <col min="2" max="2" width="22.57421875" style="0" customWidth="1"/>
    <col min="3" max="3" width="19.140625" style="0" customWidth="1"/>
  </cols>
  <sheetData>
    <row r="1" spans="1:3" ht="32.25" customHeight="1">
      <c r="A1" s="1"/>
      <c r="B1" s="240" t="s">
        <v>0</v>
      </c>
      <c r="C1" s="240"/>
    </row>
    <row r="2" spans="1:3" ht="15.75">
      <c r="A2" s="1"/>
      <c r="B2" s="237" t="s">
        <v>1</v>
      </c>
      <c r="C2" s="237"/>
    </row>
    <row r="3" spans="1:3" ht="48" customHeight="1">
      <c r="A3" s="1"/>
      <c r="B3" s="236" t="s">
        <v>2</v>
      </c>
      <c r="C3" s="236"/>
    </row>
    <row r="4" spans="1:3" ht="24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7" t="s">
        <v>6</v>
      </c>
      <c r="B7" s="237"/>
      <c r="C7" s="237"/>
    </row>
    <row r="8" spans="1:3" ht="31.5" customHeight="1">
      <c r="A8" s="238" t="s">
        <v>7</v>
      </c>
      <c r="B8" s="238"/>
      <c r="C8" s="238"/>
    </row>
    <row r="9" spans="1:3" ht="20.25" customHeight="1">
      <c r="A9" s="237" t="s">
        <v>8</v>
      </c>
      <c r="B9" s="237"/>
      <c r="C9" s="237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10" t="s">
        <v>13</v>
      </c>
      <c r="C12" s="8"/>
    </row>
    <row r="13" spans="1:3" ht="15.75">
      <c r="A13" s="8" t="s">
        <v>14</v>
      </c>
      <c r="B13" s="9" t="s">
        <v>15</v>
      </c>
      <c r="C13" s="3"/>
    </row>
    <row r="14" spans="1:3" ht="15.75">
      <c r="A14" s="239" t="s">
        <v>16</v>
      </c>
      <c r="B14" s="239"/>
      <c r="C14" s="12">
        <v>0.47</v>
      </c>
    </row>
    <row r="15" spans="1:3" ht="15.75">
      <c r="A15" s="8" t="s">
        <v>17</v>
      </c>
      <c r="B15" s="12"/>
      <c r="C15" s="13"/>
    </row>
    <row r="16" spans="1:3" ht="15.75">
      <c r="A16" s="8" t="s">
        <v>18</v>
      </c>
      <c r="B16" s="9" t="s">
        <v>19</v>
      </c>
      <c r="C16" s="8"/>
    </row>
    <row r="17" spans="1:3" ht="47.25">
      <c r="A17" s="2" t="s">
        <v>20</v>
      </c>
      <c r="B17" s="9" t="s">
        <v>21</v>
      </c>
      <c r="C17" s="3"/>
    </row>
    <row r="18" spans="1:3" ht="15.75">
      <c r="A18" s="8" t="s">
        <v>22</v>
      </c>
      <c r="B18" s="14">
        <v>2</v>
      </c>
      <c r="C18" s="3"/>
    </row>
    <row r="19" spans="1:3" ht="15.75">
      <c r="A19" s="8" t="s">
        <v>23</v>
      </c>
      <c r="B19" s="9" t="s">
        <v>21</v>
      </c>
      <c r="C19" s="3"/>
    </row>
    <row r="20" spans="1:3" ht="15.75">
      <c r="A20" s="8" t="s">
        <v>24</v>
      </c>
      <c r="B20" s="9" t="s">
        <v>21</v>
      </c>
      <c r="C20" s="3"/>
    </row>
    <row r="21" spans="1:3" ht="15.75">
      <c r="A21" s="8" t="s">
        <v>25</v>
      </c>
      <c r="B21" s="9" t="s">
        <v>21</v>
      </c>
      <c r="C21" s="3"/>
    </row>
    <row r="22" spans="1:3" ht="15.75">
      <c r="A22" s="8" t="s">
        <v>26</v>
      </c>
      <c r="B22" s="9" t="s">
        <v>21</v>
      </c>
      <c r="C22" s="3"/>
    </row>
    <row r="23" spans="1:3" ht="15.75">
      <c r="A23" s="8" t="s">
        <v>27</v>
      </c>
      <c r="B23" s="9">
        <v>8</v>
      </c>
      <c r="C23" s="3"/>
    </row>
    <row r="24" spans="1:3" ht="31.5" customHeight="1">
      <c r="A24" s="236" t="s">
        <v>28</v>
      </c>
      <c r="B24" s="236"/>
      <c r="C24" s="15" t="s">
        <v>21</v>
      </c>
    </row>
    <row r="25" spans="1:3" ht="30.75" customHeight="1">
      <c r="A25" s="236" t="s">
        <v>29</v>
      </c>
      <c r="B25" s="236"/>
      <c r="C25" s="16" t="s">
        <v>21</v>
      </c>
    </row>
    <row r="26" spans="1:3" ht="48" customHeight="1">
      <c r="A26" s="236" t="s">
        <v>30</v>
      </c>
      <c r="B26" s="236"/>
      <c r="C26" s="15" t="s">
        <v>21</v>
      </c>
    </row>
    <row r="27" spans="1:3" ht="15.75">
      <c r="A27" s="8" t="s">
        <v>31</v>
      </c>
      <c r="B27" s="10">
        <v>1594</v>
      </c>
      <c r="C27" s="17" t="s">
        <v>32</v>
      </c>
    </row>
    <row r="28" spans="1:3" ht="15.75">
      <c r="A28" s="8" t="s">
        <v>33</v>
      </c>
      <c r="B28" s="8"/>
      <c r="C28" s="8"/>
    </row>
    <row r="29" spans="1:3" ht="15.75">
      <c r="A29" s="18" t="s">
        <v>34</v>
      </c>
      <c r="B29" s="8"/>
      <c r="C29" s="8"/>
    </row>
    <row r="30" spans="1:3" ht="15.75">
      <c r="A30" s="18" t="s">
        <v>35</v>
      </c>
      <c r="B30" s="19">
        <v>441.6</v>
      </c>
      <c r="C30" s="10" t="s">
        <v>36</v>
      </c>
    </row>
    <row r="31" spans="1:3" ht="15.75">
      <c r="A31" s="18" t="s">
        <v>37</v>
      </c>
      <c r="B31" s="17">
        <v>403.2</v>
      </c>
      <c r="C31" s="17" t="s">
        <v>36</v>
      </c>
    </row>
    <row r="32" spans="1:3" ht="15.75">
      <c r="A32" s="20" t="s">
        <v>38</v>
      </c>
      <c r="B32" s="17">
        <v>275</v>
      </c>
      <c r="C32" s="17" t="s">
        <v>36</v>
      </c>
    </row>
    <row r="33" spans="1:3" ht="47.25">
      <c r="A33" s="21" t="s">
        <v>39</v>
      </c>
      <c r="B33" s="22">
        <v>0</v>
      </c>
      <c r="C33" s="17" t="s">
        <v>36</v>
      </c>
    </row>
    <row r="34" spans="1:3" ht="63">
      <c r="A34" s="21" t="s">
        <v>40</v>
      </c>
      <c r="B34" s="22">
        <v>0</v>
      </c>
      <c r="C34" s="17" t="s">
        <v>36</v>
      </c>
    </row>
    <row r="35" spans="1:3" ht="15.75">
      <c r="A35" s="8" t="s">
        <v>41</v>
      </c>
      <c r="B35" s="17">
        <v>1</v>
      </c>
      <c r="C35" s="17" t="s">
        <v>42</v>
      </c>
    </row>
    <row r="36" spans="1:3" ht="31.5">
      <c r="A36" s="2" t="s">
        <v>43</v>
      </c>
      <c r="B36" s="17">
        <v>38.4</v>
      </c>
      <c r="C36" s="17" t="s">
        <v>36</v>
      </c>
    </row>
    <row r="37" spans="1:3" ht="15.75">
      <c r="A37" s="8" t="s">
        <v>44</v>
      </c>
      <c r="B37" s="22">
        <v>0</v>
      </c>
      <c r="C37" s="17" t="s">
        <v>36</v>
      </c>
    </row>
    <row r="38" spans="1:3" ht="47.25">
      <c r="A38" s="23" t="s">
        <v>45</v>
      </c>
      <c r="B38" s="24">
        <v>0</v>
      </c>
      <c r="C38" s="8" t="s">
        <v>36</v>
      </c>
    </row>
    <row r="39" spans="1:3" ht="47.25">
      <c r="A39" s="25" t="s">
        <v>46</v>
      </c>
      <c r="B39" s="26">
        <v>2154.2</v>
      </c>
      <c r="C39" s="27"/>
    </row>
    <row r="40" spans="1:3" ht="15.75">
      <c r="A40" s="28" t="s">
        <v>47</v>
      </c>
      <c r="B40" s="24">
        <v>204.2</v>
      </c>
      <c r="C40" s="29" t="s">
        <v>36</v>
      </c>
    </row>
    <row r="41" spans="1:3" ht="15.75">
      <c r="A41" s="30" t="s">
        <v>48</v>
      </c>
      <c r="B41" s="24"/>
      <c r="C41" s="29" t="s">
        <v>36</v>
      </c>
    </row>
    <row r="42" spans="1:3" ht="15.75">
      <c r="A42" s="28" t="s">
        <v>49</v>
      </c>
      <c r="B42" s="24">
        <v>660</v>
      </c>
      <c r="C42" s="29" t="s">
        <v>36</v>
      </c>
    </row>
    <row r="43" spans="1:3" ht="15.75">
      <c r="A43" s="18" t="s">
        <v>50</v>
      </c>
      <c r="B43" s="19">
        <v>1290</v>
      </c>
      <c r="C43" s="31" t="s">
        <v>36</v>
      </c>
    </row>
    <row r="44" spans="1:3" ht="15.75">
      <c r="A44" s="1" t="s">
        <v>51</v>
      </c>
      <c r="B44" s="32"/>
      <c r="C44" s="32"/>
    </row>
    <row r="45" spans="1:3" ht="15.75">
      <c r="A45" s="1" t="s">
        <v>52</v>
      </c>
      <c r="B45" s="33" t="s">
        <v>53</v>
      </c>
      <c r="C45" s="32" t="s">
        <v>54</v>
      </c>
    </row>
    <row r="46" spans="1:3" ht="15.75">
      <c r="A46" s="1" t="s">
        <v>55</v>
      </c>
      <c r="B46" s="34">
        <v>333.2</v>
      </c>
      <c r="C46" s="10" t="s">
        <v>36</v>
      </c>
    </row>
    <row r="47" spans="1:3" ht="15.75">
      <c r="A47" s="35" t="s">
        <v>56</v>
      </c>
      <c r="B47" s="36"/>
      <c r="C47" s="8"/>
    </row>
    <row r="48" spans="1:3" ht="15.75">
      <c r="A48" s="37" t="s">
        <v>57</v>
      </c>
      <c r="B48" s="38"/>
      <c r="C48" s="8"/>
    </row>
    <row r="49" spans="1:3" ht="15.75">
      <c r="A49" s="37" t="s">
        <v>58</v>
      </c>
      <c r="B49" s="39">
        <v>333.2</v>
      </c>
      <c r="C49" s="8"/>
    </row>
    <row r="50" spans="1:3" ht="15.75">
      <c r="A50" s="37" t="s">
        <v>59</v>
      </c>
      <c r="B50" s="38"/>
      <c r="C50" s="8"/>
    </row>
    <row r="51" spans="1:3" ht="15.75">
      <c r="A51" s="237" t="s">
        <v>60</v>
      </c>
      <c r="B51" s="237"/>
      <c r="C51" s="237"/>
    </row>
    <row r="52" spans="1:3" ht="15.75">
      <c r="A52" s="1"/>
      <c r="B52" s="3"/>
      <c r="C52" s="3"/>
    </row>
    <row r="53" spans="1:3" ht="95.25" customHeight="1">
      <c r="A53" s="40" t="s">
        <v>61</v>
      </c>
      <c r="B53" s="40" t="s">
        <v>62</v>
      </c>
      <c r="C53" s="40" t="s">
        <v>63</v>
      </c>
    </row>
    <row r="54" spans="1:3" ht="15.75">
      <c r="A54" s="41" t="s">
        <v>64</v>
      </c>
      <c r="B54" s="42" t="s">
        <v>65</v>
      </c>
      <c r="C54" s="43" t="s">
        <v>66</v>
      </c>
    </row>
    <row r="55" spans="1:3" ht="15.75">
      <c r="A55" s="41" t="s">
        <v>67</v>
      </c>
      <c r="B55" s="42" t="s">
        <v>68</v>
      </c>
      <c r="C55" s="43" t="s">
        <v>69</v>
      </c>
    </row>
    <row r="56" spans="1:3" ht="15.75">
      <c r="A56" s="44" t="s">
        <v>70</v>
      </c>
      <c r="B56" s="45" t="s">
        <v>71</v>
      </c>
      <c r="C56" s="43"/>
    </row>
    <row r="57" spans="1:3" ht="15.75">
      <c r="A57" s="46" t="s">
        <v>72</v>
      </c>
      <c r="B57" s="47"/>
      <c r="C57" s="48"/>
    </row>
    <row r="58" spans="1:3" ht="31.5">
      <c r="A58" s="49" t="s">
        <v>73</v>
      </c>
      <c r="B58" s="50" t="s">
        <v>74</v>
      </c>
      <c r="C58" s="51" t="s">
        <v>75</v>
      </c>
    </row>
    <row r="59" spans="1:3" ht="15.75">
      <c r="A59" s="49" t="s">
        <v>76</v>
      </c>
      <c r="B59" s="52"/>
      <c r="C59" s="53"/>
    </row>
    <row r="60" spans="1:3" ht="15.75">
      <c r="A60" s="49" t="s">
        <v>77</v>
      </c>
      <c r="B60" s="52"/>
      <c r="C60" s="53"/>
    </row>
    <row r="61" spans="1:3" ht="15.75">
      <c r="A61" s="54" t="s">
        <v>78</v>
      </c>
      <c r="B61" s="55"/>
      <c r="C61" s="56"/>
    </row>
    <row r="62" spans="1:3" ht="26.25">
      <c r="A62" s="57" t="s">
        <v>79</v>
      </c>
      <c r="B62" s="58" t="s">
        <v>80</v>
      </c>
      <c r="C62" s="59" t="s">
        <v>81</v>
      </c>
    </row>
    <row r="63" spans="1:3" ht="31.5">
      <c r="A63" s="60" t="s">
        <v>82</v>
      </c>
      <c r="B63" s="42" t="s">
        <v>83</v>
      </c>
      <c r="C63" s="61" t="s">
        <v>84</v>
      </c>
    </row>
    <row r="64" spans="1:3" ht="15.75">
      <c r="A64" s="46" t="s">
        <v>85</v>
      </c>
      <c r="B64" s="62"/>
      <c r="C64" s="63"/>
    </row>
    <row r="65" spans="1:3" ht="25.5">
      <c r="A65" s="64" t="s">
        <v>86</v>
      </c>
      <c r="B65" s="65" t="s">
        <v>87</v>
      </c>
      <c r="C65" s="66" t="s">
        <v>88</v>
      </c>
    </row>
    <row r="66" spans="1:3" ht="15.75">
      <c r="A66" s="67" t="s">
        <v>89</v>
      </c>
      <c r="B66" s="68" t="s">
        <v>90</v>
      </c>
      <c r="C66" s="69" t="s">
        <v>69</v>
      </c>
    </row>
    <row r="67" spans="1:3" ht="15.75">
      <c r="A67" s="70" t="s">
        <v>78</v>
      </c>
      <c r="B67" s="71"/>
      <c r="C67" s="72"/>
    </row>
    <row r="68" spans="1:3" ht="15.75">
      <c r="A68" s="46" t="s">
        <v>91</v>
      </c>
      <c r="B68" s="62"/>
      <c r="C68" s="63"/>
    </row>
    <row r="69" spans="1:3" ht="15.75">
      <c r="A69" s="67" t="s">
        <v>92</v>
      </c>
      <c r="B69" s="73" t="s">
        <v>93</v>
      </c>
      <c r="C69" s="74" t="s">
        <v>69</v>
      </c>
    </row>
    <row r="70" spans="1:3" ht="15.75">
      <c r="A70" s="64" t="s">
        <v>94</v>
      </c>
      <c r="B70" s="73" t="s">
        <v>95</v>
      </c>
      <c r="C70" s="74"/>
    </row>
    <row r="71" spans="1:3" ht="15.75">
      <c r="A71" s="67" t="s">
        <v>78</v>
      </c>
      <c r="B71" s="68"/>
      <c r="C71" s="72"/>
    </row>
    <row r="72" spans="1:3" ht="31.5">
      <c r="A72" s="46" t="s">
        <v>96</v>
      </c>
      <c r="B72" s="62"/>
      <c r="C72" s="63"/>
    </row>
    <row r="73" spans="1:3" ht="15.75">
      <c r="A73" s="67" t="s">
        <v>97</v>
      </c>
      <c r="B73" s="68" t="s">
        <v>21</v>
      </c>
      <c r="C73" s="75"/>
    </row>
    <row r="74" spans="1:3" ht="15.75">
      <c r="A74" s="67" t="s">
        <v>98</v>
      </c>
      <c r="B74" s="68" t="s">
        <v>21</v>
      </c>
      <c r="C74" s="75"/>
    </row>
    <row r="75" spans="1:3" ht="15.75">
      <c r="A75" s="67" t="s">
        <v>99</v>
      </c>
      <c r="B75" s="68" t="s">
        <v>21</v>
      </c>
      <c r="C75" s="75"/>
    </row>
    <row r="76" spans="1:3" ht="15.75">
      <c r="A76" s="67" t="s">
        <v>100</v>
      </c>
      <c r="B76" s="68" t="s">
        <v>101</v>
      </c>
      <c r="C76" s="75"/>
    </row>
    <row r="77" spans="1:3" ht="15.75">
      <c r="A77" s="67" t="s">
        <v>102</v>
      </c>
      <c r="B77" s="68" t="s">
        <v>21</v>
      </c>
      <c r="C77" s="75"/>
    </row>
    <row r="78" spans="1:3" ht="15.75">
      <c r="A78" s="67" t="s">
        <v>103</v>
      </c>
      <c r="B78" s="68" t="s">
        <v>21</v>
      </c>
      <c r="C78" s="75"/>
    </row>
    <row r="79" spans="1:3" ht="15.75">
      <c r="A79" s="67" t="s">
        <v>104</v>
      </c>
      <c r="B79" s="68" t="s">
        <v>21</v>
      </c>
      <c r="C79" s="75"/>
    </row>
    <row r="80" spans="1:3" ht="15.75">
      <c r="A80" s="67" t="s">
        <v>105</v>
      </c>
      <c r="B80" s="68" t="s">
        <v>21</v>
      </c>
      <c r="C80" s="75"/>
    </row>
    <row r="81" spans="1:3" ht="15.75">
      <c r="A81" s="70" t="s">
        <v>106</v>
      </c>
      <c r="B81" s="68" t="s">
        <v>21</v>
      </c>
      <c r="C81" s="75"/>
    </row>
    <row r="82" spans="1:3" ht="47.25">
      <c r="A82" s="46" t="s">
        <v>107</v>
      </c>
      <c r="B82" s="62"/>
      <c r="C82" s="63"/>
    </row>
    <row r="83" spans="1:3" ht="15.75">
      <c r="A83" s="67" t="s">
        <v>108</v>
      </c>
      <c r="B83" s="68" t="s">
        <v>101</v>
      </c>
      <c r="C83" s="75"/>
    </row>
    <row r="84" spans="1:3" ht="15.75">
      <c r="A84" s="67" t="s">
        <v>109</v>
      </c>
      <c r="B84" s="68" t="s">
        <v>101</v>
      </c>
      <c r="C84" s="75"/>
    </row>
    <row r="85" spans="1:3" ht="15.75">
      <c r="A85" s="67" t="s">
        <v>110</v>
      </c>
      <c r="B85" s="68" t="s">
        <v>101</v>
      </c>
      <c r="C85" s="75" t="s">
        <v>111</v>
      </c>
    </row>
    <row r="86" spans="1:3" ht="15.75">
      <c r="A86" s="67" t="s">
        <v>112</v>
      </c>
      <c r="B86" s="68" t="s">
        <v>101</v>
      </c>
      <c r="C86" s="75"/>
    </row>
    <row r="87" spans="1:3" ht="15.75">
      <c r="A87" s="67" t="s">
        <v>113</v>
      </c>
      <c r="B87" s="68" t="s">
        <v>101</v>
      </c>
      <c r="C87" s="75"/>
    </row>
    <row r="88" spans="1:3" ht="15.75">
      <c r="A88" s="67" t="s">
        <v>114</v>
      </c>
      <c r="B88" s="68" t="s">
        <v>115</v>
      </c>
      <c r="C88" s="75"/>
    </row>
    <row r="89" spans="1:3" ht="15.75">
      <c r="A89" s="67" t="s">
        <v>116</v>
      </c>
      <c r="B89" s="68" t="s">
        <v>21</v>
      </c>
      <c r="C89" s="75"/>
    </row>
    <row r="90" spans="1:3" ht="15.75">
      <c r="A90" s="67" t="s">
        <v>117</v>
      </c>
      <c r="B90" s="68" t="s">
        <v>21</v>
      </c>
      <c r="C90" s="75"/>
    </row>
    <row r="91" spans="1:3" ht="15.75">
      <c r="A91" s="67" t="s">
        <v>118</v>
      </c>
      <c r="B91" s="68" t="s">
        <v>21</v>
      </c>
      <c r="C91" s="75"/>
    </row>
    <row r="92" spans="1:3" ht="15.75">
      <c r="A92" s="76" t="s">
        <v>78</v>
      </c>
      <c r="B92" s="71" t="s">
        <v>21</v>
      </c>
      <c r="C92" s="77"/>
    </row>
    <row r="93" spans="1:3" ht="15.75">
      <c r="A93" s="78" t="s">
        <v>119</v>
      </c>
      <c r="B93" s="42"/>
      <c r="C93" s="43"/>
    </row>
    <row r="94" spans="1:3" ht="81" customHeight="1">
      <c r="A94" s="11" t="s">
        <v>205</v>
      </c>
      <c r="B94" s="3"/>
      <c r="C94" s="3" t="s">
        <v>120</v>
      </c>
    </row>
    <row r="95" spans="1:3" ht="15.75">
      <c r="A95" s="6" t="s">
        <v>121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122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  <row r="169" spans="1:3" ht="15.75">
      <c r="A169" s="1"/>
      <c r="B169" s="3"/>
      <c r="C169" s="3"/>
    </row>
    <row r="170" spans="1:3" ht="15.75">
      <c r="A170" s="1"/>
      <c r="B170" s="3"/>
      <c r="C170" s="3"/>
    </row>
    <row r="171" spans="1:3" ht="15.75">
      <c r="A171" s="1"/>
      <c r="B171" s="3"/>
      <c r="C171" s="3"/>
    </row>
    <row r="172" spans="1:3" ht="15.75">
      <c r="A172" s="1"/>
      <c r="B172" s="3"/>
      <c r="C172" s="3"/>
    </row>
    <row r="173" spans="1:3" ht="15.75">
      <c r="A173" s="1"/>
      <c r="B173" s="3"/>
      <c r="C173" s="3"/>
    </row>
    <row r="174" spans="1:3" ht="15.75">
      <c r="A174" s="1"/>
      <c r="B174" s="3"/>
      <c r="C174" s="3"/>
    </row>
    <row r="175" spans="1:3" ht="15.75">
      <c r="A175" s="1"/>
      <c r="B175" s="3"/>
      <c r="C175" s="3"/>
    </row>
    <row r="176" spans="1:3" ht="15.75">
      <c r="A176" s="1"/>
      <c r="B176" s="3"/>
      <c r="C176" s="3"/>
    </row>
    <row r="177" spans="1:3" ht="15.75">
      <c r="A177" s="1"/>
      <c r="B177" s="3"/>
      <c r="C177" s="3"/>
    </row>
    <row r="178" spans="1:3" ht="15.75">
      <c r="A178" s="1"/>
      <c r="B178" s="3"/>
      <c r="C178" s="3"/>
    </row>
    <row r="179" spans="1:3" ht="15.75">
      <c r="A179" s="1"/>
      <c r="B179" s="3"/>
      <c r="C179" s="3"/>
    </row>
    <row r="180" spans="1:3" ht="15.75">
      <c r="A180" s="1"/>
      <c r="B180" s="3"/>
      <c r="C180" s="3"/>
    </row>
    <row r="181" spans="1:3" ht="15.75">
      <c r="A181" s="1"/>
      <c r="B181" s="3"/>
      <c r="C181" s="3"/>
    </row>
    <row r="182" spans="1:3" ht="15.75">
      <c r="A182" s="1"/>
      <c r="B182" s="3"/>
      <c r="C182" s="3"/>
    </row>
    <row r="183" spans="1:3" ht="15.75">
      <c r="A183" s="1"/>
      <c r="B183" s="3"/>
      <c r="C183" s="3"/>
    </row>
    <row r="184" spans="1:3" ht="15.75">
      <c r="A184" s="1"/>
      <c r="B184" s="3"/>
      <c r="C184" s="3"/>
    </row>
    <row r="185" spans="1:3" ht="15.75">
      <c r="A185" s="1"/>
      <c r="B185" s="3"/>
      <c r="C185" s="3"/>
    </row>
    <row r="186" spans="1:3" ht="15.75">
      <c r="A186" s="1"/>
      <c r="B186" s="3"/>
      <c r="C186" s="3"/>
    </row>
    <row r="187" spans="1:3" ht="15.75">
      <c r="A187" s="1"/>
      <c r="B187" s="3"/>
      <c r="C187" s="3"/>
    </row>
    <row r="188" spans="1:3" ht="15.75">
      <c r="A188" s="1"/>
      <c r="B188" s="3"/>
      <c r="C188" s="3"/>
    </row>
    <row r="189" spans="1:3" ht="15.75">
      <c r="A189" s="1"/>
      <c r="B189" s="3"/>
      <c r="C189" s="3"/>
    </row>
    <row r="190" spans="1:3" ht="15.75">
      <c r="A190" s="1"/>
      <c r="B190" s="3"/>
      <c r="C190" s="3"/>
    </row>
    <row r="191" spans="1:3" ht="15.75">
      <c r="A191" s="1"/>
      <c r="B191" s="3"/>
      <c r="C191" s="3"/>
    </row>
    <row r="192" spans="1:3" ht="15.75">
      <c r="A192" s="1"/>
      <c r="B192" s="3"/>
      <c r="C192" s="3"/>
    </row>
    <row r="193" spans="1:3" ht="15.75">
      <c r="A193" s="1"/>
      <c r="B193" s="3"/>
      <c r="C193" s="3"/>
    </row>
    <row r="194" spans="1:3" ht="15.75">
      <c r="A194" s="1"/>
      <c r="B194" s="3"/>
      <c r="C194" s="3"/>
    </row>
    <row r="195" spans="1:3" ht="15.75">
      <c r="A195" s="1"/>
      <c r="B195" s="3"/>
      <c r="C195" s="3"/>
    </row>
    <row r="196" spans="1:3" ht="15.75">
      <c r="A196" s="1"/>
      <c r="B196" s="3"/>
      <c r="C196" s="3"/>
    </row>
    <row r="197" spans="1:3" ht="15.75">
      <c r="A197" s="1"/>
      <c r="B197" s="3"/>
      <c r="C197" s="3"/>
    </row>
    <row r="198" spans="1:3" ht="15.75">
      <c r="A198" s="1"/>
      <c r="B198" s="3"/>
      <c r="C198" s="3"/>
    </row>
    <row r="199" spans="1:3" ht="15.75">
      <c r="A199" s="1"/>
      <c r="B199" s="3"/>
      <c r="C199" s="3"/>
    </row>
    <row r="200" spans="1:3" ht="15.75">
      <c r="A200" s="1"/>
      <c r="B200" s="3"/>
      <c r="C200" s="3"/>
    </row>
    <row r="201" spans="1:3" ht="15.75">
      <c r="A201" s="1"/>
      <c r="B201" s="3"/>
      <c r="C201" s="3"/>
    </row>
    <row r="202" spans="1:3" ht="15.75">
      <c r="A202" s="1"/>
      <c r="B202" s="3"/>
      <c r="C202" s="3"/>
    </row>
    <row r="203" spans="1:3" ht="15.75">
      <c r="A203" s="1"/>
      <c r="B203" s="3"/>
      <c r="C203" s="3"/>
    </row>
    <row r="204" spans="1:3" ht="15.75">
      <c r="A204" s="1"/>
      <c r="B204" s="3"/>
      <c r="C204" s="3"/>
    </row>
    <row r="205" spans="1:3" ht="15.75">
      <c r="A205" s="1"/>
      <c r="B205" s="3"/>
      <c r="C205" s="3"/>
    </row>
    <row r="206" spans="1:3" ht="15.75">
      <c r="A206" s="1"/>
      <c r="B206" s="3"/>
      <c r="C206" s="3"/>
    </row>
    <row r="207" spans="1:3" ht="15.75">
      <c r="A207" s="1"/>
      <c r="B207" s="3"/>
      <c r="C207" s="3"/>
    </row>
    <row r="208" spans="1:3" ht="15.75">
      <c r="A208" s="1"/>
      <c r="B208" s="3"/>
      <c r="C208" s="3"/>
    </row>
    <row r="209" spans="1:3" ht="15.75">
      <c r="A209" s="1"/>
      <c r="B209" s="3"/>
      <c r="C209" s="3"/>
    </row>
    <row r="210" spans="1:3" ht="15.75">
      <c r="A210" s="1"/>
      <c r="B210" s="3"/>
      <c r="C210" s="3"/>
    </row>
    <row r="211" spans="1:3" ht="15.75">
      <c r="A211" s="1"/>
      <c r="B211" s="3"/>
      <c r="C211" s="3"/>
    </row>
    <row r="212" spans="1:3" ht="15.75">
      <c r="A212" s="1"/>
      <c r="B212" s="3"/>
      <c r="C212" s="3"/>
    </row>
    <row r="213" spans="1:3" ht="15.75">
      <c r="A213" s="1"/>
      <c r="B213" s="3"/>
      <c r="C213" s="3"/>
    </row>
    <row r="214" spans="1:3" ht="15.75">
      <c r="A214" s="1"/>
      <c r="B214" s="3"/>
      <c r="C214" s="3"/>
    </row>
    <row r="215" spans="1:3" ht="15.75">
      <c r="A215" s="1"/>
      <c r="B215" s="3"/>
      <c r="C215" s="3"/>
    </row>
    <row r="216" spans="1:3" ht="15.75">
      <c r="A216" s="1"/>
      <c r="B216" s="3"/>
      <c r="C216" s="3"/>
    </row>
    <row r="217" spans="1:3" ht="15.75">
      <c r="A217" s="1"/>
      <c r="B217" s="3"/>
      <c r="C217" s="3"/>
    </row>
    <row r="218" spans="1:3" ht="15.75">
      <c r="A218" s="1"/>
      <c r="B218" s="3"/>
      <c r="C218" s="3"/>
    </row>
    <row r="219" spans="1:3" ht="15.75">
      <c r="A219" s="1"/>
      <c r="B219" s="3"/>
      <c r="C219" s="3"/>
    </row>
    <row r="220" spans="1:3" ht="15.75">
      <c r="A220" s="1"/>
      <c r="B220" s="3"/>
      <c r="C220" s="3"/>
    </row>
    <row r="221" spans="1:3" ht="15.75">
      <c r="A221" s="1"/>
      <c r="B221" s="3"/>
      <c r="C221" s="3"/>
    </row>
    <row r="222" spans="1:3" ht="15.75">
      <c r="A222" s="1"/>
      <c r="B222" s="3"/>
      <c r="C222" s="3"/>
    </row>
    <row r="223" spans="1:3" ht="15.75">
      <c r="A223" s="1"/>
      <c r="B223" s="3"/>
      <c r="C223" s="3"/>
    </row>
    <row r="224" spans="1:3" ht="15.75">
      <c r="A224" s="1"/>
      <c r="B224" s="3"/>
      <c r="C224" s="3"/>
    </row>
    <row r="225" spans="1:3" ht="15.75">
      <c r="A225" s="1"/>
      <c r="B225" s="3"/>
      <c r="C225" s="3"/>
    </row>
    <row r="226" spans="1:3" ht="15.75">
      <c r="A226" s="1"/>
      <c r="B226" s="3"/>
      <c r="C226" s="3"/>
    </row>
    <row r="227" spans="1:3" ht="15.75">
      <c r="A227" s="1"/>
      <c r="B227" s="3"/>
      <c r="C227" s="3"/>
    </row>
    <row r="228" spans="1:3" ht="15.75">
      <c r="A228" s="1"/>
      <c r="B228" s="3"/>
      <c r="C228" s="3"/>
    </row>
    <row r="229" spans="1:3" ht="15.75">
      <c r="A229" s="1"/>
      <c r="B229" s="3"/>
      <c r="C229" s="3"/>
    </row>
    <row r="230" spans="1:3" ht="15.75">
      <c r="A230" s="1"/>
      <c r="B230" s="3"/>
      <c r="C230" s="3"/>
    </row>
    <row r="231" spans="1:3" ht="15.75">
      <c r="A231" s="1"/>
      <c r="B231" s="3"/>
      <c r="C231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4"/>
  <sheetViews>
    <sheetView zoomScalePageLayoutView="0" workbookViewId="0" topLeftCell="A14">
      <selection activeCell="C6" sqref="C6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4.140625" style="0" customWidth="1"/>
    <col min="4" max="4" width="13.7109375" style="0" customWidth="1"/>
    <col min="5" max="5" width="14.5742187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4" width="0" style="0" hidden="1" customWidth="1"/>
  </cols>
  <sheetData>
    <row r="1" spans="1:10" ht="27.75" customHeight="1">
      <c r="A1" s="79"/>
      <c r="B1" s="80"/>
      <c r="C1" s="79"/>
      <c r="D1" s="240" t="s">
        <v>123</v>
      </c>
      <c r="E1" s="240"/>
      <c r="F1" s="79"/>
      <c r="G1" s="79"/>
      <c r="H1" s="79"/>
      <c r="I1" s="81"/>
      <c r="J1" s="81"/>
    </row>
    <row r="2" spans="1:10" ht="15.75">
      <c r="A2" s="80"/>
      <c r="B2" s="80"/>
      <c r="C2" s="253" t="s">
        <v>1</v>
      </c>
      <c r="D2" s="253"/>
      <c r="E2" s="80"/>
      <c r="F2" s="80"/>
      <c r="G2" s="80"/>
      <c r="H2" s="79"/>
      <c r="I2" s="81"/>
      <c r="J2" s="81"/>
    </row>
    <row r="3" spans="1:10" ht="45.75" customHeight="1">
      <c r="A3" s="80"/>
      <c r="B3" s="79"/>
      <c r="C3" s="254" t="s">
        <v>2</v>
      </c>
      <c r="D3" s="254"/>
      <c r="E3" s="281"/>
      <c r="F3" s="80"/>
      <c r="G3" s="80"/>
      <c r="H3" s="79"/>
      <c r="I3" s="81"/>
      <c r="J3" s="81"/>
    </row>
    <row r="4" spans="1:10" ht="23.25" customHeight="1">
      <c r="A4" s="80"/>
      <c r="B4" s="80"/>
      <c r="C4" s="82"/>
      <c r="D4" s="83" t="s">
        <v>3</v>
      </c>
      <c r="E4" s="84"/>
      <c r="F4" s="80"/>
      <c r="G4" s="80"/>
      <c r="H4" s="79"/>
      <c r="I4" s="81"/>
      <c r="J4" s="81"/>
    </row>
    <row r="5" spans="1:10" ht="15.75">
      <c r="A5" s="80"/>
      <c r="B5" s="80"/>
      <c r="C5" s="85" t="s">
        <v>206</v>
      </c>
      <c r="D5" s="83"/>
      <c r="E5" s="86"/>
      <c r="F5" s="80"/>
      <c r="G5" s="80"/>
      <c r="H5" s="79"/>
      <c r="I5" s="81"/>
      <c r="J5" s="81"/>
    </row>
    <row r="6" spans="1:10" ht="15">
      <c r="A6" s="80"/>
      <c r="B6" s="80"/>
      <c r="C6" s="5" t="s">
        <v>4</v>
      </c>
      <c r="D6" s="87"/>
      <c r="E6" s="88"/>
      <c r="F6" s="80"/>
      <c r="G6" s="80"/>
      <c r="H6" s="79"/>
      <c r="I6" s="81"/>
      <c r="J6" s="81"/>
    </row>
    <row r="7" spans="1:10" ht="15">
      <c r="A7" s="80"/>
      <c r="B7" s="80"/>
      <c r="C7" s="6" t="s">
        <v>5</v>
      </c>
      <c r="D7" s="89"/>
      <c r="E7" s="88"/>
      <c r="F7" s="80"/>
      <c r="G7" s="80"/>
      <c r="H7" s="79"/>
      <c r="I7" s="81"/>
      <c r="J7" s="81"/>
    </row>
    <row r="8" spans="1:10" ht="24" customHeight="1">
      <c r="A8" s="253" t="s">
        <v>124</v>
      </c>
      <c r="B8" s="253"/>
      <c r="C8" s="253"/>
      <c r="D8" s="253"/>
      <c r="E8" s="253"/>
      <c r="F8" s="90"/>
      <c r="G8" s="90"/>
      <c r="H8" s="91"/>
      <c r="I8" s="92"/>
      <c r="J8" s="81"/>
    </row>
    <row r="9" spans="1:10" ht="31.5" customHeight="1">
      <c r="A9" s="244" t="s">
        <v>125</v>
      </c>
      <c r="B9" s="244"/>
      <c r="C9" s="244"/>
      <c r="D9" s="244"/>
      <c r="E9" s="244"/>
      <c r="F9" s="90"/>
      <c r="G9" s="90"/>
      <c r="H9" s="91"/>
      <c r="I9" s="92"/>
      <c r="J9" s="81"/>
    </row>
    <row r="10" spans="1:10" ht="15.75">
      <c r="A10" s="93"/>
      <c r="B10" s="93"/>
      <c r="C10" s="91"/>
      <c r="D10" s="93" t="s">
        <v>10</v>
      </c>
      <c r="E10" s="93"/>
      <c r="F10" s="90"/>
      <c r="G10" s="94">
        <v>403.2</v>
      </c>
      <c r="H10" s="95">
        <v>275</v>
      </c>
      <c r="I10" s="92"/>
      <c r="J10" s="81"/>
    </row>
    <row r="11" spans="1:10" ht="75" customHeight="1">
      <c r="A11" s="96"/>
      <c r="B11" s="245" t="s">
        <v>126</v>
      </c>
      <c r="C11" s="246"/>
      <c r="D11" s="97" t="s">
        <v>127</v>
      </c>
      <c r="E11" s="97" t="s">
        <v>128</v>
      </c>
      <c r="F11" s="97" t="s">
        <v>129</v>
      </c>
      <c r="G11" s="98"/>
      <c r="H11" s="99"/>
      <c r="I11" s="100" t="s">
        <v>130</v>
      </c>
      <c r="J11" s="81"/>
    </row>
    <row r="12" spans="1:10" ht="15">
      <c r="A12" s="101" t="s">
        <v>131</v>
      </c>
      <c r="B12" s="102"/>
      <c r="C12" s="102"/>
      <c r="D12" s="103"/>
      <c r="E12" s="103"/>
      <c r="F12" s="104"/>
      <c r="G12" s="105">
        <f>SUM(D13:D13)</f>
        <v>0</v>
      </c>
      <c r="H12" s="106">
        <f>F13</f>
        <v>0</v>
      </c>
      <c r="I12" s="81"/>
      <c r="J12" s="81"/>
    </row>
    <row r="13" spans="1:10" ht="31.5">
      <c r="A13" s="107" t="s">
        <v>132</v>
      </c>
      <c r="B13" s="108"/>
      <c r="C13" s="109" t="s">
        <v>133</v>
      </c>
      <c r="D13" s="110">
        <v>0</v>
      </c>
      <c r="E13" s="110">
        <f>D13/$G$10/12</f>
        <v>0</v>
      </c>
      <c r="F13" s="111">
        <f>D13/$H$10/12</f>
        <v>0</v>
      </c>
      <c r="G13" s="112"/>
      <c r="H13" s="79"/>
      <c r="I13" s="81">
        <v>0.81</v>
      </c>
      <c r="J13" s="81" t="s">
        <v>134</v>
      </c>
    </row>
    <row r="14" spans="1:10" ht="15">
      <c r="A14" s="113" t="s">
        <v>135</v>
      </c>
      <c r="B14" s="114"/>
      <c r="C14" s="114"/>
      <c r="D14" s="115"/>
      <c r="E14" s="116"/>
      <c r="F14" s="117"/>
      <c r="G14" s="118">
        <f>SUM(D15:D22)</f>
        <v>29556.00576456551</v>
      </c>
      <c r="H14" s="119">
        <f>SUM(F15:F22)</f>
        <v>8.95636538320167</v>
      </c>
      <c r="I14" s="81"/>
      <c r="J14" s="81"/>
    </row>
    <row r="15" spans="1:10" ht="31.5">
      <c r="A15" s="120" t="s">
        <v>136</v>
      </c>
      <c r="B15" s="121">
        <v>2</v>
      </c>
      <c r="C15" s="122" t="s">
        <v>133</v>
      </c>
      <c r="D15" s="123">
        <v>5144.425452873594</v>
      </c>
      <c r="E15" s="124">
        <f aca="true" t="shared" si="0" ref="E15:E22">D15/$G$10/12</f>
        <v>1.0632493082162686</v>
      </c>
      <c r="F15" s="125">
        <f aca="true" t="shared" si="1" ref="F15:F22">D15/$H$10/12</f>
        <v>1.558916803901089</v>
      </c>
      <c r="G15" s="112"/>
      <c r="H15" s="79"/>
      <c r="I15" s="81">
        <v>1.3</v>
      </c>
      <c r="J15" s="81" t="s">
        <v>134</v>
      </c>
    </row>
    <row r="16" spans="1:10" ht="31.5">
      <c r="A16" s="107" t="s">
        <v>137</v>
      </c>
      <c r="B16" s="108">
        <v>2</v>
      </c>
      <c r="C16" s="126" t="s">
        <v>133</v>
      </c>
      <c r="D16" s="127">
        <v>5415.669948374149</v>
      </c>
      <c r="E16" s="124">
        <f t="shared" si="0"/>
        <v>1.1193100918432022</v>
      </c>
      <c r="F16" s="125">
        <f t="shared" si="1"/>
        <v>1.6411121055679239</v>
      </c>
      <c r="G16" s="112"/>
      <c r="H16" s="79"/>
      <c r="I16" s="81"/>
      <c r="J16" s="81"/>
    </row>
    <row r="17" spans="1:10" ht="31.5">
      <c r="A17" s="107" t="s">
        <v>138</v>
      </c>
      <c r="B17" s="108"/>
      <c r="C17" s="126" t="s">
        <v>133</v>
      </c>
      <c r="D17" s="127">
        <v>0</v>
      </c>
      <c r="E17" s="124">
        <f t="shared" si="0"/>
        <v>0</v>
      </c>
      <c r="F17" s="125">
        <f t="shared" si="1"/>
        <v>0</v>
      </c>
      <c r="G17" s="112"/>
      <c r="H17" s="79"/>
      <c r="I17" s="81"/>
      <c r="J17" s="81"/>
    </row>
    <row r="18" spans="1:10" ht="31.5">
      <c r="A18" s="107" t="s">
        <v>139</v>
      </c>
      <c r="B18" s="108">
        <v>2</v>
      </c>
      <c r="C18" s="126" t="s">
        <v>133</v>
      </c>
      <c r="D18" s="127">
        <v>5449.691161197133</v>
      </c>
      <c r="E18" s="124">
        <f t="shared" si="0"/>
        <v>1.126341592509328</v>
      </c>
      <c r="F18" s="125">
        <f t="shared" si="1"/>
        <v>1.651421563999131</v>
      </c>
      <c r="G18" s="79"/>
      <c r="H18" s="79"/>
      <c r="I18" s="81"/>
      <c r="J18" s="81"/>
    </row>
    <row r="19" spans="1:10" ht="60">
      <c r="A19" s="107" t="s">
        <v>140</v>
      </c>
      <c r="B19" s="128">
        <v>1</v>
      </c>
      <c r="C19" s="129" t="s">
        <v>141</v>
      </c>
      <c r="D19" s="127">
        <v>7578.2179521206335</v>
      </c>
      <c r="E19" s="124">
        <f t="shared" si="0"/>
        <v>1.5662652844164668</v>
      </c>
      <c r="F19" s="125">
        <f t="shared" si="1"/>
        <v>2.296429682460798</v>
      </c>
      <c r="G19" s="112"/>
      <c r="H19" s="79"/>
      <c r="I19" s="81"/>
      <c r="J19" s="81"/>
    </row>
    <row r="20" spans="1:10" ht="31.5">
      <c r="A20" s="107" t="s">
        <v>142</v>
      </c>
      <c r="B20" s="130">
        <v>10.916666666666666</v>
      </c>
      <c r="C20" s="109" t="s">
        <v>143</v>
      </c>
      <c r="D20" s="127">
        <v>623.98575</v>
      </c>
      <c r="E20" s="124">
        <f t="shared" si="0"/>
        <v>0.12896530877976192</v>
      </c>
      <c r="F20" s="125">
        <f t="shared" si="1"/>
        <v>0.18908659090909094</v>
      </c>
      <c r="G20" s="112"/>
      <c r="H20" s="79"/>
      <c r="I20" s="81"/>
      <c r="J20" s="81"/>
    </row>
    <row r="21" spans="1:10" ht="31.5">
      <c r="A21" s="131" t="s">
        <v>144</v>
      </c>
      <c r="B21" s="132"/>
      <c r="C21" s="109" t="s">
        <v>145</v>
      </c>
      <c r="D21" s="127">
        <v>0</v>
      </c>
      <c r="E21" s="124">
        <f t="shared" si="0"/>
        <v>0</v>
      </c>
      <c r="F21" s="125">
        <f>D21/$H$10/12</f>
        <v>0</v>
      </c>
      <c r="G21" s="112"/>
      <c r="H21" s="79"/>
      <c r="I21" s="81"/>
      <c r="J21" s="81"/>
    </row>
    <row r="22" spans="1:10" ht="31.5">
      <c r="A22" s="133" t="s">
        <v>146</v>
      </c>
      <c r="B22" s="134">
        <v>6</v>
      </c>
      <c r="C22" s="135" t="s">
        <v>133</v>
      </c>
      <c r="D22" s="136">
        <v>5344.0154999999995</v>
      </c>
      <c r="E22" s="137">
        <f t="shared" si="0"/>
        <v>1.1045005580357141</v>
      </c>
      <c r="F22" s="125">
        <f t="shared" si="1"/>
        <v>1.6193986363636361</v>
      </c>
      <c r="G22" s="112"/>
      <c r="H22" s="79"/>
      <c r="I22" s="81"/>
      <c r="J22" s="81"/>
    </row>
    <row r="23" spans="1:10" ht="15">
      <c r="A23" s="138" t="s">
        <v>147</v>
      </c>
      <c r="B23" s="139"/>
      <c r="C23" s="139"/>
      <c r="D23" s="140"/>
      <c r="E23" s="141"/>
      <c r="F23" s="142"/>
      <c r="G23" s="143">
        <f>SUM(D24:D28)</f>
        <v>27304.95001535158</v>
      </c>
      <c r="H23" s="144">
        <f>SUM(F24:F28)</f>
        <v>8.274227277379266</v>
      </c>
      <c r="I23" s="81"/>
      <c r="J23" s="81"/>
    </row>
    <row r="24" spans="1:10" ht="31.5">
      <c r="A24" s="120" t="s">
        <v>148</v>
      </c>
      <c r="B24" s="121">
        <v>1</v>
      </c>
      <c r="C24" s="122" t="s">
        <v>149</v>
      </c>
      <c r="D24" s="145">
        <v>0</v>
      </c>
      <c r="E24" s="124">
        <f>D24/$G$10/12</f>
        <v>0</v>
      </c>
      <c r="F24" s="125">
        <f>D24/$H$10/12</f>
        <v>0</v>
      </c>
      <c r="G24" s="112"/>
      <c r="H24" s="79"/>
      <c r="I24" s="81"/>
      <c r="J24" s="81"/>
    </row>
    <row r="25" spans="1:10" ht="78.75">
      <c r="A25" s="146" t="s">
        <v>150</v>
      </c>
      <c r="B25" s="108">
        <v>2</v>
      </c>
      <c r="C25" s="126" t="s">
        <v>149</v>
      </c>
      <c r="D25" s="145">
        <v>23940.137377269646</v>
      </c>
      <c r="E25" s="124">
        <f>D25/$G$10/12</f>
        <v>4.94794505978622</v>
      </c>
      <c r="F25" s="125">
        <f>D25/$H$10/12</f>
        <v>7.254587084021105</v>
      </c>
      <c r="G25" s="112"/>
      <c r="H25" s="79"/>
      <c r="I25" s="147" t="s">
        <v>151</v>
      </c>
      <c r="J25" s="148" t="s">
        <v>152</v>
      </c>
    </row>
    <row r="26" spans="1:10" ht="47.25">
      <c r="A26" s="107" t="s">
        <v>153</v>
      </c>
      <c r="B26" s="128">
        <v>1</v>
      </c>
      <c r="C26" s="149" t="s">
        <v>154</v>
      </c>
      <c r="D26" s="145">
        <v>1663.346927842095</v>
      </c>
      <c r="E26" s="124">
        <f>D26/$G$10/12</f>
        <v>0.3437803670308563</v>
      </c>
      <c r="F26" s="125">
        <f>D26/$H$10/12</f>
        <v>0.5040445235885137</v>
      </c>
      <c r="G26" s="79"/>
      <c r="H26" s="79"/>
      <c r="I26" s="81">
        <v>0.38</v>
      </c>
      <c r="J26" s="81" t="s">
        <v>134</v>
      </c>
    </row>
    <row r="27" spans="1:10" ht="63">
      <c r="A27" s="107" t="s">
        <v>155</v>
      </c>
      <c r="B27" s="108">
        <v>2</v>
      </c>
      <c r="C27" s="126" t="s">
        <v>149</v>
      </c>
      <c r="D27" s="145">
        <v>1223.7217883881572</v>
      </c>
      <c r="E27" s="124">
        <f>D27/$G$10/12</f>
        <v>0.25291868972969517</v>
      </c>
      <c r="F27" s="125">
        <f>D27/$H$10/12</f>
        <v>0.3708247843600476</v>
      </c>
      <c r="G27" s="112"/>
      <c r="H27" s="79"/>
      <c r="I27" s="147" t="s">
        <v>156</v>
      </c>
      <c r="J27" s="148" t="s">
        <v>157</v>
      </c>
    </row>
    <row r="28" spans="1:10" ht="31.5">
      <c r="A28" s="133" t="s">
        <v>158</v>
      </c>
      <c r="B28" s="134">
        <v>1</v>
      </c>
      <c r="C28" s="135" t="s">
        <v>159</v>
      </c>
      <c r="D28" s="145">
        <v>477.7439218516818</v>
      </c>
      <c r="E28" s="124">
        <f>D28/$G$10/12</f>
        <v>0.09874006321339324</v>
      </c>
      <c r="F28" s="125">
        <f>D28/$H$10/12</f>
        <v>0.14477088540960056</v>
      </c>
      <c r="G28" s="112"/>
      <c r="H28" s="79"/>
      <c r="I28" s="81">
        <v>1.82</v>
      </c>
      <c r="J28" s="81" t="s">
        <v>160</v>
      </c>
    </row>
    <row r="29" spans="1:10" ht="15">
      <c r="A29" s="150" t="s">
        <v>161</v>
      </c>
      <c r="B29" s="151"/>
      <c r="C29" s="151"/>
      <c r="D29" s="152"/>
      <c r="E29" s="151"/>
      <c r="F29" s="153"/>
      <c r="G29" s="154">
        <f>SUM(D30:D40)</f>
        <v>7817.358613509157</v>
      </c>
      <c r="H29" s="155">
        <f>SUM(F30:F40)</f>
        <v>2.368896549548229</v>
      </c>
      <c r="I29" s="81"/>
      <c r="J29" s="81"/>
    </row>
    <row r="30" spans="1:10" ht="30">
      <c r="A30" s="247" t="s">
        <v>162</v>
      </c>
      <c r="B30" s="249" t="s">
        <v>163</v>
      </c>
      <c r="C30" s="250"/>
      <c r="D30" s="145"/>
      <c r="E30" s="124"/>
      <c r="F30" s="125">
        <f aca="true" t="shared" si="2" ref="F30:F40">D30/$H$10/12</f>
        <v>0</v>
      </c>
      <c r="G30" s="156"/>
      <c r="H30" s="157"/>
      <c r="I30" s="147">
        <v>72.08</v>
      </c>
      <c r="J30" s="148" t="s">
        <v>164</v>
      </c>
    </row>
    <row r="31" spans="1:10" ht="15.75">
      <c r="A31" s="248"/>
      <c r="B31" s="108">
        <v>2</v>
      </c>
      <c r="C31" s="158" t="s">
        <v>165</v>
      </c>
      <c r="D31" s="145">
        <v>0</v>
      </c>
      <c r="E31" s="124">
        <f>D31/$G$10/12</f>
        <v>0</v>
      </c>
      <c r="F31" s="125">
        <f t="shared" si="2"/>
        <v>0</v>
      </c>
      <c r="G31" s="156"/>
      <c r="H31" s="157"/>
      <c r="I31" s="159"/>
      <c r="J31" s="81"/>
    </row>
    <row r="32" spans="1:10" ht="29.25" customHeight="1">
      <c r="A32" s="248"/>
      <c r="B32" s="251" t="s">
        <v>166</v>
      </c>
      <c r="C32" s="252"/>
      <c r="D32" s="145"/>
      <c r="E32" s="124"/>
      <c r="F32" s="125">
        <f t="shared" si="2"/>
        <v>0</v>
      </c>
      <c r="G32" s="156"/>
      <c r="H32" s="157"/>
      <c r="I32" s="159">
        <v>0.16</v>
      </c>
      <c r="J32" s="81" t="s">
        <v>160</v>
      </c>
    </row>
    <row r="33" spans="1:10" ht="15.75">
      <c r="A33" s="248"/>
      <c r="B33" s="108">
        <v>2</v>
      </c>
      <c r="C33" s="158" t="s">
        <v>165</v>
      </c>
      <c r="D33" s="145">
        <v>984.2563561911298</v>
      </c>
      <c r="E33" s="124">
        <f>D33/$G$10/12</f>
        <v>0.20342599954347096</v>
      </c>
      <c r="F33" s="125">
        <f t="shared" si="2"/>
        <v>0.29825950187609995</v>
      </c>
      <c r="G33" s="156"/>
      <c r="H33" s="157"/>
      <c r="I33" s="159"/>
      <c r="J33" s="81"/>
    </row>
    <row r="34" spans="1:10" ht="30.75" customHeight="1">
      <c r="A34" s="248"/>
      <c r="B34" s="251" t="s">
        <v>167</v>
      </c>
      <c r="C34" s="252"/>
      <c r="D34" s="145"/>
      <c r="E34" s="124"/>
      <c r="F34" s="125">
        <f t="shared" si="2"/>
        <v>0</v>
      </c>
      <c r="G34" s="156"/>
      <c r="H34" s="157"/>
      <c r="I34" s="159"/>
      <c r="J34" s="81"/>
    </row>
    <row r="35" spans="1:10" ht="15.75">
      <c r="A35" s="248"/>
      <c r="B35" s="108">
        <v>12</v>
      </c>
      <c r="C35" s="158" t="s">
        <v>165</v>
      </c>
      <c r="D35" s="145">
        <v>192.10007351943605</v>
      </c>
      <c r="E35" s="124">
        <f>D35/$G$10/12</f>
        <v>0.039703222866946934</v>
      </c>
      <c r="F35" s="125">
        <f t="shared" si="2"/>
        <v>0.058212143490738194</v>
      </c>
      <c r="G35" s="156"/>
      <c r="H35" s="157"/>
      <c r="I35" s="159"/>
      <c r="J35" s="81"/>
    </row>
    <row r="36" spans="1:10" ht="30">
      <c r="A36" s="248"/>
      <c r="B36" s="251" t="s">
        <v>168</v>
      </c>
      <c r="C36" s="252"/>
      <c r="D36" s="145"/>
      <c r="E36" s="124"/>
      <c r="F36" s="125">
        <f t="shared" si="2"/>
        <v>0</v>
      </c>
      <c r="G36" s="156"/>
      <c r="H36" s="157"/>
      <c r="I36" s="147" t="s">
        <v>169</v>
      </c>
      <c r="J36" s="148" t="s">
        <v>170</v>
      </c>
    </row>
    <row r="37" spans="1:10" ht="15.75">
      <c r="A37" s="248"/>
      <c r="B37" s="108">
        <v>12</v>
      </c>
      <c r="C37" s="158" t="s">
        <v>149</v>
      </c>
      <c r="D37" s="145">
        <v>447.8501837985903</v>
      </c>
      <c r="E37" s="124">
        <f>D37/$G$10/12</f>
        <v>0.0925616285959388</v>
      </c>
      <c r="F37" s="125">
        <f t="shared" si="2"/>
        <v>0.13571217690866375</v>
      </c>
      <c r="G37" s="156"/>
      <c r="H37" s="157"/>
      <c r="I37" s="159"/>
      <c r="J37" s="81"/>
    </row>
    <row r="38" spans="1:10" ht="60" customHeight="1">
      <c r="A38" s="160" t="s">
        <v>171</v>
      </c>
      <c r="B38" s="241" t="s">
        <v>172</v>
      </c>
      <c r="C38" s="242"/>
      <c r="D38" s="145">
        <v>4354.56</v>
      </c>
      <c r="E38" s="124">
        <f>D38/$G$10/12</f>
        <v>0.9</v>
      </c>
      <c r="F38" s="125">
        <f t="shared" si="2"/>
        <v>1.3195636363636365</v>
      </c>
      <c r="G38" s="156"/>
      <c r="H38" s="157"/>
      <c r="I38" s="159">
        <v>0.97</v>
      </c>
      <c r="J38" s="81" t="s">
        <v>134</v>
      </c>
    </row>
    <row r="39" spans="1:10" ht="15.75">
      <c r="A39" s="161" t="s">
        <v>173</v>
      </c>
      <c r="B39" s="162">
        <v>1</v>
      </c>
      <c r="C39" s="29" t="s">
        <v>149</v>
      </c>
      <c r="D39" s="145">
        <v>870.9119999999999</v>
      </c>
      <c r="E39" s="124">
        <f>D39/$G$10/12</f>
        <v>0.17999999999999997</v>
      </c>
      <c r="F39" s="125">
        <f t="shared" si="2"/>
        <v>0.26391272727272724</v>
      </c>
      <c r="G39" s="156"/>
      <c r="H39" s="157"/>
      <c r="I39" s="243">
        <v>1.46</v>
      </c>
      <c r="J39" s="243" t="s">
        <v>134</v>
      </c>
    </row>
    <row r="40" spans="1:10" ht="15.75">
      <c r="A40" s="161" t="s">
        <v>174</v>
      </c>
      <c r="B40" s="163">
        <v>1</v>
      </c>
      <c r="C40" s="31" t="s">
        <v>149</v>
      </c>
      <c r="D40" s="145">
        <v>967.68</v>
      </c>
      <c r="E40" s="124">
        <f>D40/$G$10/12</f>
        <v>0.19999999999999998</v>
      </c>
      <c r="F40" s="125">
        <f t="shared" si="2"/>
        <v>0.29323636363636363</v>
      </c>
      <c r="G40" s="156"/>
      <c r="H40" s="157"/>
      <c r="I40" s="243"/>
      <c r="J40" s="243"/>
    </row>
    <row r="41" spans="1:10" ht="15">
      <c r="A41" s="164" t="s">
        <v>175</v>
      </c>
      <c r="B41" s="165"/>
      <c r="C41" s="165"/>
      <c r="D41" s="166">
        <f>SUM(D13:D40)</f>
        <v>64678.31439342625</v>
      </c>
      <c r="E41" s="166">
        <f>SUM(E13:E40)</f>
        <v>13.367707174567263</v>
      </c>
      <c r="F41" s="167"/>
      <c r="G41" s="168"/>
      <c r="H41" s="169"/>
      <c r="I41" s="81"/>
      <c r="J41" s="81"/>
    </row>
    <row r="42" spans="1:10" ht="15.75">
      <c r="A42" s="170" t="s">
        <v>176</v>
      </c>
      <c r="B42" s="171"/>
      <c r="C42" s="171"/>
      <c r="D42" s="172">
        <f>D41*0.1</f>
        <v>6467.831439342625</v>
      </c>
      <c r="E42" s="171"/>
      <c r="F42" s="173"/>
      <c r="G42" s="174"/>
      <c r="H42" s="175"/>
      <c r="I42" s="81"/>
      <c r="J42" s="81"/>
    </row>
    <row r="43" spans="1:10" ht="15.75">
      <c r="A43" s="164" t="s">
        <v>177</v>
      </c>
      <c r="B43" s="165"/>
      <c r="C43" s="165"/>
      <c r="D43" s="176">
        <f>D41+D42</f>
        <v>71146.14583276887</v>
      </c>
      <c r="E43" s="177">
        <f>D43/$G$10/12</f>
        <v>14.70447789202399</v>
      </c>
      <c r="F43" s="167"/>
      <c r="G43" s="178">
        <f>G12+G14+G23+G29+G41+D42</f>
        <v>71146.14583276887</v>
      </c>
      <c r="H43" s="169"/>
      <c r="I43" s="81"/>
      <c r="J43" s="81"/>
    </row>
    <row r="44" spans="1:10" ht="15.75">
      <c r="A44" s="179"/>
      <c r="B44" s="180"/>
      <c r="C44" s="180"/>
      <c r="D44" s="181"/>
      <c r="E44" s="182"/>
      <c r="F44" s="183"/>
      <c r="G44" s="184"/>
      <c r="H44" s="184"/>
      <c r="I44" s="92"/>
      <c r="J44" s="81"/>
    </row>
    <row r="45" spans="1:10" ht="15.75" hidden="1">
      <c r="A45" s="185" t="s">
        <v>178</v>
      </c>
      <c r="B45" s="186">
        <f>G10-C45</f>
        <v>0</v>
      </c>
      <c r="C45" s="185">
        <v>403.2</v>
      </c>
      <c r="D45" s="178">
        <v>68323.66307763818</v>
      </c>
      <c r="E45" s="187">
        <f>D45/C45/12</f>
        <v>14.121127454869002</v>
      </c>
      <c r="F45" s="188"/>
      <c r="G45" s="189" t="s">
        <v>179</v>
      </c>
      <c r="H45" s="190">
        <f>E43/E45</f>
        <v>1.0413104717749606</v>
      </c>
      <c r="I45" s="81"/>
      <c r="J45" s="81"/>
    </row>
    <row r="46" spans="1:10" ht="15.75" hidden="1">
      <c r="A46" s="79"/>
      <c r="B46" s="79"/>
      <c r="C46" s="79"/>
      <c r="D46" s="191">
        <f>D45/1.18</f>
        <v>57901.40938782897</v>
      </c>
      <c r="E46" s="192">
        <f>E45/1.18</f>
        <v>11.967057165143222</v>
      </c>
      <c r="F46" s="193"/>
      <c r="G46" s="194" t="s">
        <v>180</v>
      </c>
      <c r="H46" s="195">
        <f>E43/E46</f>
        <v>1.2287463566944534</v>
      </c>
      <c r="I46" s="81"/>
      <c r="J46" s="81"/>
    </row>
    <row r="47" spans="1:10" ht="15.75" hidden="1">
      <c r="A47" s="79"/>
      <c r="B47" s="79"/>
      <c r="C47" s="79"/>
      <c r="D47" s="182"/>
      <c r="E47" s="182"/>
      <c r="F47" s="196"/>
      <c r="G47" s="109"/>
      <c r="H47" s="197"/>
      <c r="I47" s="81"/>
      <c r="J47" s="81"/>
    </row>
    <row r="48" spans="1:10" ht="15" hidden="1">
      <c r="A48" s="79"/>
      <c r="B48" s="79"/>
      <c r="C48" s="79"/>
      <c r="D48" s="198">
        <f>E48*G10*12</f>
        <v>51577.344</v>
      </c>
      <c r="E48" s="198">
        <v>10.66</v>
      </c>
      <c r="F48" s="198"/>
      <c r="G48" s="198" t="s">
        <v>181</v>
      </c>
      <c r="H48" s="199">
        <f>E43/E48</f>
        <v>1.3794069317095674</v>
      </c>
      <c r="I48" s="81"/>
      <c r="J48" s="81"/>
    </row>
    <row r="49" spans="1:10" ht="15" hidden="1">
      <c r="A49" s="79"/>
      <c r="B49" s="79"/>
      <c r="C49" s="79"/>
      <c r="D49" s="200">
        <f>D43-D48</f>
        <v>19568.801832768877</v>
      </c>
      <c r="E49" s="200">
        <f>E43-E48</f>
        <v>4.044477892023989</v>
      </c>
      <c r="F49" s="201"/>
      <c r="G49" s="201" t="s">
        <v>182</v>
      </c>
      <c r="H49" s="79"/>
      <c r="I49" s="81"/>
      <c r="J49" s="81"/>
    </row>
    <row r="50" spans="1:10" ht="15" hidden="1">
      <c r="A50" s="79"/>
      <c r="B50" s="79"/>
      <c r="C50" s="79"/>
      <c r="D50" s="79"/>
      <c r="E50" s="79"/>
      <c r="F50" s="79"/>
      <c r="G50" s="79"/>
      <c r="H50" s="79"/>
      <c r="I50" s="81"/>
      <c r="J50" s="81"/>
    </row>
    <row r="51" spans="1:10" ht="15" hidden="1">
      <c r="A51" s="79"/>
      <c r="B51" s="79"/>
      <c r="C51" s="79"/>
      <c r="D51" s="79"/>
      <c r="E51" s="79"/>
      <c r="F51" s="79"/>
      <c r="G51" s="79"/>
      <c r="H51" s="79"/>
      <c r="I51" s="81"/>
      <c r="J51" s="81"/>
    </row>
    <row r="52" spans="1:10" ht="15" hidden="1">
      <c r="A52" s="79"/>
      <c r="B52" s="79"/>
      <c r="C52" s="79"/>
      <c r="D52" s="79"/>
      <c r="E52" s="79"/>
      <c r="F52" s="79"/>
      <c r="G52" s="79"/>
      <c r="H52" s="79"/>
      <c r="I52" s="81"/>
      <c r="J52" s="81"/>
    </row>
    <row r="53" spans="1:10" ht="15" hidden="1">
      <c r="A53" s="79"/>
      <c r="B53" s="79"/>
      <c r="C53" s="79"/>
      <c r="D53" s="79"/>
      <c r="E53" s="79"/>
      <c r="F53" s="79"/>
      <c r="G53" s="79"/>
      <c r="H53" s="79"/>
      <c r="I53" s="81"/>
      <c r="J53" s="81"/>
    </row>
    <row r="54" spans="1:10" ht="15" hidden="1">
      <c r="A54" s="79"/>
      <c r="B54" s="79"/>
      <c r="C54" s="79"/>
      <c r="D54" s="79"/>
      <c r="E54" s="79"/>
      <c r="F54" s="79"/>
      <c r="G54" s="79"/>
      <c r="H54" s="79"/>
      <c r="I54" s="81"/>
      <c r="J54" s="81"/>
    </row>
    <row r="55" spans="1:10" ht="15" hidden="1">
      <c r="A55" s="79"/>
      <c r="B55" s="79"/>
      <c r="C55" s="79"/>
      <c r="D55" s="79"/>
      <c r="E55" s="79"/>
      <c r="F55" s="79"/>
      <c r="G55" s="79"/>
      <c r="H55" s="79"/>
      <c r="I55" s="81"/>
      <c r="J55" s="81"/>
    </row>
    <row r="56" spans="1:10" ht="15" hidden="1">
      <c r="A56" s="79"/>
      <c r="B56" s="79"/>
      <c r="C56" s="79"/>
      <c r="D56" s="79"/>
      <c r="E56" s="79"/>
      <c r="F56" s="79"/>
      <c r="G56" s="79"/>
      <c r="H56" s="79"/>
      <c r="I56" s="81"/>
      <c r="J56" s="81"/>
    </row>
    <row r="57" spans="1:10" ht="15" hidden="1">
      <c r="A57" s="79"/>
      <c r="B57" s="79"/>
      <c r="C57" s="79"/>
      <c r="D57" s="79"/>
      <c r="E57" s="79"/>
      <c r="F57" s="79"/>
      <c r="G57" s="79"/>
      <c r="H57" s="79"/>
      <c r="I57" s="81"/>
      <c r="J57" s="81"/>
    </row>
    <row r="58" spans="1:10" ht="15">
      <c r="A58" s="79"/>
      <c r="B58" s="79"/>
      <c r="C58" s="79"/>
      <c r="D58" s="79"/>
      <c r="E58" s="79"/>
      <c r="F58" s="79"/>
      <c r="G58" s="79"/>
      <c r="H58" s="79"/>
      <c r="I58" s="81"/>
      <c r="J58" s="81"/>
    </row>
    <row r="59" spans="1:10" ht="15">
      <c r="A59" s="79"/>
      <c r="B59" s="79"/>
      <c r="C59" s="79"/>
      <c r="D59" s="79"/>
      <c r="E59" s="79"/>
      <c r="F59" s="79"/>
      <c r="G59" s="79"/>
      <c r="H59" s="79"/>
      <c r="I59" s="81"/>
      <c r="J59" s="81"/>
    </row>
    <row r="60" spans="1:10" ht="15">
      <c r="A60" s="79"/>
      <c r="B60" s="79"/>
      <c r="C60" s="79"/>
      <c r="D60" s="79"/>
      <c r="E60" s="79"/>
      <c r="F60" s="79"/>
      <c r="G60" s="79"/>
      <c r="H60" s="79"/>
      <c r="I60" s="81"/>
      <c r="J60" s="81"/>
    </row>
    <row r="61" spans="1:10" ht="15">
      <c r="A61" s="79"/>
      <c r="B61" s="79"/>
      <c r="C61" s="79"/>
      <c r="D61" s="79"/>
      <c r="E61" s="79"/>
      <c r="F61" s="79"/>
      <c r="G61" s="79"/>
      <c r="H61" s="79"/>
      <c r="I61" s="81"/>
      <c r="J61" s="81"/>
    </row>
    <row r="62" spans="1:10" ht="15">
      <c r="A62" s="79"/>
      <c r="B62" s="79"/>
      <c r="C62" s="79"/>
      <c r="D62" s="79"/>
      <c r="E62" s="79"/>
      <c r="F62" s="79"/>
      <c r="G62" s="79"/>
      <c r="H62" s="79"/>
      <c r="I62" s="81"/>
      <c r="J62" s="81"/>
    </row>
    <row r="63" spans="1:10" ht="15">
      <c r="A63" s="79"/>
      <c r="B63" s="79"/>
      <c r="C63" s="79"/>
      <c r="D63" s="79"/>
      <c r="E63" s="79"/>
      <c r="F63" s="79"/>
      <c r="G63" s="79"/>
      <c r="H63" s="79"/>
      <c r="I63" s="81"/>
      <c r="J63" s="81"/>
    </row>
    <row r="64" spans="1:10" ht="15">
      <c r="A64" s="79"/>
      <c r="B64" s="79"/>
      <c r="C64" s="79"/>
      <c r="D64" s="79"/>
      <c r="E64" s="79"/>
      <c r="F64" s="79"/>
      <c r="G64" s="79"/>
      <c r="H64" s="79"/>
      <c r="I64" s="81"/>
      <c r="J64" s="81"/>
    </row>
    <row r="65" spans="1:10" ht="15">
      <c r="A65" s="79"/>
      <c r="B65" s="79"/>
      <c r="C65" s="79"/>
      <c r="D65" s="79"/>
      <c r="E65" s="79"/>
      <c r="F65" s="79"/>
      <c r="G65" s="79"/>
      <c r="H65" s="79"/>
      <c r="I65" s="81"/>
      <c r="J65" s="81"/>
    </row>
    <row r="66" spans="1:10" ht="15">
      <c r="A66" s="79"/>
      <c r="B66" s="79"/>
      <c r="C66" s="79"/>
      <c r="D66" s="79"/>
      <c r="E66" s="79"/>
      <c r="F66" s="79"/>
      <c r="G66" s="79"/>
      <c r="H66" s="79"/>
      <c r="I66" s="81"/>
      <c r="J66" s="81"/>
    </row>
    <row r="67" spans="1:10" ht="15">
      <c r="A67" s="79"/>
      <c r="B67" s="79"/>
      <c r="C67" s="79"/>
      <c r="D67" s="79"/>
      <c r="E67" s="79"/>
      <c r="F67" s="79"/>
      <c r="G67" s="79"/>
      <c r="H67" s="79"/>
      <c r="I67" s="81"/>
      <c r="J67" s="81"/>
    </row>
    <row r="68" spans="1:10" ht="15">
      <c r="A68" s="79"/>
      <c r="B68" s="79"/>
      <c r="C68" s="79"/>
      <c r="D68" s="79"/>
      <c r="E68" s="79"/>
      <c r="F68" s="79"/>
      <c r="G68" s="79"/>
      <c r="H68" s="79"/>
      <c r="I68" s="81"/>
      <c r="J68" s="81"/>
    </row>
    <row r="69" spans="1:10" ht="15">
      <c r="A69" s="79"/>
      <c r="B69" s="79"/>
      <c r="C69" s="79"/>
      <c r="D69" s="79"/>
      <c r="E69" s="79"/>
      <c r="F69" s="79"/>
      <c r="G69" s="79"/>
      <c r="H69" s="79"/>
      <c r="I69" s="81"/>
      <c r="J69" s="81"/>
    </row>
    <row r="70" spans="1:10" ht="15">
      <c r="A70" s="79"/>
      <c r="B70" s="79"/>
      <c r="C70" s="79"/>
      <c r="D70" s="79"/>
      <c r="E70" s="79"/>
      <c r="F70" s="79"/>
      <c r="G70" s="79"/>
      <c r="H70" s="79"/>
      <c r="I70" s="81"/>
      <c r="J70" s="81"/>
    </row>
    <row r="71" spans="1:10" ht="15">
      <c r="A71" s="79"/>
      <c r="B71" s="79"/>
      <c r="C71" s="79"/>
      <c r="D71" s="79"/>
      <c r="E71" s="79"/>
      <c r="F71" s="79"/>
      <c r="G71" s="79"/>
      <c r="H71" s="79"/>
      <c r="I71" s="81"/>
      <c r="J71" s="81"/>
    </row>
    <row r="72" spans="1:10" ht="15">
      <c r="A72" s="79"/>
      <c r="B72" s="79"/>
      <c r="C72" s="79"/>
      <c r="D72" s="79"/>
      <c r="E72" s="79"/>
      <c r="F72" s="79"/>
      <c r="G72" s="79"/>
      <c r="H72" s="79"/>
      <c r="I72" s="81"/>
      <c r="J72" s="81"/>
    </row>
    <row r="73" spans="1:10" ht="15">
      <c r="A73" s="79"/>
      <c r="B73" s="79"/>
      <c r="C73" s="79"/>
      <c r="D73" s="79"/>
      <c r="E73" s="79"/>
      <c r="F73" s="79"/>
      <c r="G73" s="79"/>
      <c r="H73" s="79"/>
      <c r="I73" s="81"/>
      <c r="J73" s="81"/>
    </row>
    <row r="74" spans="1:10" ht="15">
      <c r="A74" s="79"/>
      <c r="B74" s="79"/>
      <c r="C74" s="79"/>
      <c r="D74" s="79"/>
      <c r="E74" s="79"/>
      <c r="F74" s="79"/>
      <c r="G74" s="79"/>
      <c r="H74" s="79"/>
      <c r="I74" s="81"/>
      <c r="J74" s="81"/>
    </row>
    <row r="75" spans="1:10" ht="15">
      <c r="A75" s="79"/>
      <c r="B75" s="79"/>
      <c r="C75" s="79"/>
      <c r="D75" s="79"/>
      <c r="E75" s="79"/>
      <c r="F75" s="79"/>
      <c r="G75" s="79"/>
      <c r="H75" s="79"/>
      <c r="I75" s="81"/>
      <c r="J75" s="81"/>
    </row>
    <row r="76" spans="1:10" ht="15">
      <c r="A76" s="79"/>
      <c r="B76" s="79"/>
      <c r="C76" s="79"/>
      <c r="D76" s="79"/>
      <c r="E76" s="79"/>
      <c r="F76" s="79"/>
      <c r="G76" s="79"/>
      <c r="H76" s="79"/>
      <c r="I76" s="81"/>
      <c r="J76" s="81"/>
    </row>
    <row r="77" spans="1:10" ht="15">
      <c r="A77" s="79"/>
      <c r="B77" s="79"/>
      <c r="C77" s="79"/>
      <c r="D77" s="79"/>
      <c r="E77" s="79"/>
      <c r="F77" s="79"/>
      <c r="G77" s="79"/>
      <c r="H77" s="79"/>
      <c r="I77" s="81"/>
      <c r="J77" s="81"/>
    </row>
    <row r="78" spans="1:10" ht="15">
      <c r="A78" s="79"/>
      <c r="B78" s="79"/>
      <c r="C78" s="79"/>
      <c r="D78" s="79"/>
      <c r="E78" s="79"/>
      <c r="F78" s="79"/>
      <c r="G78" s="79"/>
      <c r="H78" s="79"/>
      <c r="I78" s="81"/>
      <c r="J78" s="81"/>
    </row>
    <row r="79" spans="1:10" ht="15">
      <c r="A79" s="79"/>
      <c r="B79" s="79"/>
      <c r="C79" s="79"/>
      <c r="D79" s="79"/>
      <c r="E79" s="79"/>
      <c r="F79" s="79"/>
      <c r="G79" s="79"/>
      <c r="H79" s="79"/>
      <c r="I79" s="81"/>
      <c r="J79" s="81"/>
    </row>
    <row r="80" spans="1:10" ht="15">
      <c r="A80" s="79"/>
      <c r="B80" s="79"/>
      <c r="C80" s="79"/>
      <c r="D80" s="79"/>
      <c r="E80" s="79"/>
      <c r="F80" s="79"/>
      <c r="G80" s="79"/>
      <c r="H80" s="79"/>
      <c r="I80" s="81"/>
      <c r="J80" s="81"/>
    </row>
    <row r="81" spans="1:10" ht="15">
      <c r="A81" s="79"/>
      <c r="B81" s="79"/>
      <c r="C81" s="79"/>
      <c r="D81" s="79"/>
      <c r="E81" s="79"/>
      <c r="F81" s="79"/>
      <c r="G81" s="79"/>
      <c r="H81" s="79"/>
      <c r="I81" s="81"/>
      <c r="J81" s="81"/>
    </row>
    <row r="82" spans="1:10" ht="15">
      <c r="A82" s="79"/>
      <c r="B82" s="79"/>
      <c r="C82" s="79"/>
      <c r="D82" s="79"/>
      <c r="E82" s="79"/>
      <c r="F82" s="79"/>
      <c r="G82" s="79"/>
      <c r="H82" s="79"/>
      <c r="I82" s="81"/>
      <c r="J82" s="81"/>
    </row>
    <row r="83" spans="1:10" ht="15">
      <c r="A83" s="79"/>
      <c r="B83" s="79"/>
      <c r="C83" s="79"/>
      <c r="D83" s="79"/>
      <c r="E83" s="79"/>
      <c r="F83" s="79"/>
      <c r="G83" s="79"/>
      <c r="H83" s="79"/>
      <c r="I83" s="81"/>
      <c r="J83" s="81"/>
    </row>
    <row r="84" spans="1:10" ht="15">
      <c r="A84" s="79"/>
      <c r="B84" s="79"/>
      <c r="C84" s="79"/>
      <c r="D84" s="79"/>
      <c r="E84" s="79"/>
      <c r="F84" s="79"/>
      <c r="G84" s="79"/>
      <c r="H84" s="79"/>
      <c r="I84" s="81"/>
      <c r="J84" s="81"/>
    </row>
    <row r="85" spans="1:10" ht="15">
      <c r="A85" s="79"/>
      <c r="B85" s="79"/>
      <c r="C85" s="79"/>
      <c r="D85" s="79"/>
      <c r="E85" s="79"/>
      <c r="F85" s="79"/>
      <c r="G85" s="79"/>
      <c r="H85" s="79"/>
      <c r="I85" s="81"/>
      <c r="J85" s="81"/>
    </row>
    <row r="86" spans="1:10" ht="15">
      <c r="A86" s="79"/>
      <c r="B86" s="79"/>
      <c r="C86" s="79"/>
      <c r="D86" s="79"/>
      <c r="E86" s="79"/>
      <c r="F86" s="79"/>
      <c r="G86" s="79"/>
      <c r="H86" s="79"/>
      <c r="I86" s="81"/>
      <c r="J86" s="81"/>
    </row>
    <row r="87" spans="1:10" ht="15">
      <c r="A87" s="79"/>
      <c r="B87" s="79"/>
      <c r="C87" s="79"/>
      <c r="D87" s="79"/>
      <c r="E87" s="79"/>
      <c r="F87" s="79"/>
      <c r="G87" s="79"/>
      <c r="H87" s="79"/>
      <c r="I87" s="81"/>
      <c r="J87" s="81"/>
    </row>
    <row r="88" spans="1:10" ht="15">
      <c r="A88" s="79"/>
      <c r="B88" s="79"/>
      <c r="C88" s="79"/>
      <c r="D88" s="79"/>
      <c r="E88" s="79"/>
      <c r="F88" s="79"/>
      <c r="G88" s="79"/>
      <c r="H88" s="79"/>
      <c r="I88" s="81"/>
      <c r="J88" s="81"/>
    </row>
    <row r="89" spans="1:10" ht="15">
      <c r="A89" s="79"/>
      <c r="B89" s="79"/>
      <c r="C89" s="79"/>
      <c r="D89" s="79"/>
      <c r="E89" s="79"/>
      <c r="F89" s="79"/>
      <c r="G89" s="79"/>
      <c r="H89" s="79"/>
      <c r="I89" s="81"/>
      <c r="J89" s="81"/>
    </row>
    <row r="90" spans="1:10" ht="15">
      <c r="A90" s="79"/>
      <c r="B90" s="79"/>
      <c r="C90" s="79"/>
      <c r="D90" s="79"/>
      <c r="E90" s="79"/>
      <c r="F90" s="79"/>
      <c r="G90" s="79"/>
      <c r="H90" s="79"/>
      <c r="I90" s="81"/>
      <c r="J90" s="81"/>
    </row>
    <row r="91" spans="1:10" ht="15">
      <c r="A91" s="79"/>
      <c r="B91" s="79"/>
      <c r="C91" s="79"/>
      <c r="D91" s="79"/>
      <c r="E91" s="79"/>
      <c r="F91" s="79"/>
      <c r="G91" s="79"/>
      <c r="H91" s="79"/>
      <c r="I91" s="81"/>
      <c r="J91" s="81"/>
    </row>
    <row r="92" spans="1:10" ht="15">
      <c r="A92" s="79"/>
      <c r="B92" s="79"/>
      <c r="C92" s="79"/>
      <c r="D92" s="79"/>
      <c r="E92" s="79"/>
      <c r="F92" s="79"/>
      <c r="G92" s="79"/>
      <c r="H92" s="79"/>
      <c r="I92" s="81"/>
      <c r="J92" s="81"/>
    </row>
    <row r="93" spans="1:10" ht="15">
      <c r="A93" s="79"/>
      <c r="B93" s="79"/>
      <c r="C93" s="79"/>
      <c r="D93" s="79"/>
      <c r="E93" s="79"/>
      <c r="F93" s="79"/>
      <c r="G93" s="79"/>
      <c r="H93" s="79"/>
      <c r="I93" s="81"/>
      <c r="J93" s="81"/>
    </row>
    <row r="94" spans="1:10" ht="15">
      <c r="A94" s="79"/>
      <c r="B94" s="79"/>
      <c r="C94" s="79"/>
      <c r="D94" s="79"/>
      <c r="E94" s="79"/>
      <c r="F94" s="79"/>
      <c r="G94" s="79"/>
      <c r="H94" s="79"/>
      <c r="I94" s="81"/>
      <c r="J94" s="81"/>
    </row>
    <row r="95" spans="1:10" ht="15">
      <c r="A95" s="79"/>
      <c r="B95" s="79"/>
      <c r="C95" s="79"/>
      <c r="D95" s="79"/>
      <c r="E95" s="79"/>
      <c r="F95" s="79"/>
      <c r="G95" s="79"/>
      <c r="H95" s="79"/>
      <c r="I95" s="81"/>
      <c r="J95" s="81"/>
    </row>
    <row r="96" spans="1:10" ht="15">
      <c r="A96" s="79"/>
      <c r="B96" s="79"/>
      <c r="C96" s="79"/>
      <c r="D96" s="79"/>
      <c r="E96" s="79"/>
      <c r="F96" s="79"/>
      <c r="G96" s="79"/>
      <c r="H96" s="79"/>
      <c r="I96" s="81"/>
      <c r="J96" s="81"/>
    </row>
    <row r="97" spans="1:10" ht="15">
      <c r="A97" s="79"/>
      <c r="B97" s="79"/>
      <c r="C97" s="79"/>
      <c r="D97" s="79"/>
      <c r="E97" s="79"/>
      <c r="F97" s="79"/>
      <c r="G97" s="79"/>
      <c r="H97" s="79"/>
      <c r="I97" s="81"/>
      <c r="J97" s="81"/>
    </row>
    <row r="98" spans="1:10" ht="15">
      <c r="A98" s="79"/>
      <c r="B98" s="79"/>
      <c r="C98" s="79"/>
      <c r="D98" s="79"/>
      <c r="E98" s="79"/>
      <c r="F98" s="79"/>
      <c r="G98" s="79"/>
      <c r="H98" s="79"/>
      <c r="I98" s="81"/>
      <c r="J98" s="81"/>
    </row>
    <row r="99" spans="1:10" ht="15">
      <c r="A99" s="79"/>
      <c r="B99" s="79"/>
      <c r="C99" s="79"/>
      <c r="D99" s="79"/>
      <c r="E99" s="79"/>
      <c r="F99" s="79"/>
      <c r="G99" s="79"/>
      <c r="H99" s="79"/>
      <c r="I99" s="81"/>
      <c r="J99" s="81"/>
    </row>
    <row r="100" spans="1:10" ht="15">
      <c r="A100" s="79"/>
      <c r="B100" s="79"/>
      <c r="C100" s="79"/>
      <c r="D100" s="79"/>
      <c r="E100" s="79"/>
      <c r="F100" s="79"/>
      <c r="G100" s="79"/>
      <c r="H100" s="79"/>
      <c r="I100" s="81"/>
      <c r="J100" s="81"/>
    </row>
    <row r="101" spans="1:10" ht="15">
      <c r="A101" s="79"/>
      <c r="B101" s="79"/>
      <c r="C101" s="79"/>
      <c r="D101" s="79"/>
      <c r="E101" s="79"/>
      <c r="F101" s="79"/>
      <c r="G101" s="79"/>
      <c r="H101" s="79"/>
      <c r="I101" s="81"/>
      <c r="J101" s="81"/>
    </row>
    <row r="102" spans="1:10" ht="15">
      <c r="A102" s="79"/>
      <c r="B102" s="79"/>
      <c r="C102" s="79"/>
      <c r="D102" s="79"/>
      <c r="E102" s="79"/>
      <c r="F102" s="79"/>
      <c r="G102" s="79"/>
      <c r="H102" s="79"/>
      <c r="I102" s="81"/>
      <c r="J102" s="81"/>
    </row>
    <row r="103" spans="1:10" ht="15">
      <c r="A103" s="79"/>
      <c r="B103" s="79"/>
      <c r="C103" s="79"/>
      <c r="D103" s="79"/>
      <c r="E103" s="79"/>
      <c r="F103" s="79"/>
      <c r="G103" s="79"/>
      <c r="H103" s="79"/>
      <c r="I103" s="81"/>
      <c r="J103" s="81"/>
    </row>
    <row r="104" spans="1:10" ht="15">
      <c r="A104" s="79"/>
      <c r="B104" s="79"/>
      <c r="C104" s="79"/>
      <c r="D104" s="79"/>
      <c r="E104" s="79"/>
      <c r="F104" s="79"/>
      <c r="G104" s="79"/>
      <c r="H104" s="79"/>
      <c r="I104" s="81"/>
      <c r="J104" s="81"/>
    </row>
    <row r="105" spans="1:10" ht="15">
      <c r="A105" s="79"/>
      <c r="B105" s="79"/>
      <c r="C105" s="79"/>
      <c r="D105" s="79"/>
      <c r="E105" s="79"/>
      <c r="F105" s="79"/>
      <c r="G105" s="79"/>
      <c r="H105" s="79"/>
      <c r="I105" s="81"/>
      <c r="J105" s="81"/>
    </row>
    <row r="106" spans="1:10" ht="15">
      <c r="A106" s="79"/>
      <c r="B106" s="79"/>
      <c r="C106" s="79"/>
      <c r="D106" s="79"/>
      <c r="E106" s="79"/>
      <c r="F106" s="79"/>
      <c r="G106" s="79"/>
      <c r="H106" s="79"/>
      <c r="I106" s="81"/>
      <c r="J106" s="81"/>
    </row>
    <row r="107" spans="1:10" ht="15">
      <c r="A107" s="79"/>
      <c r="B107" s="79"/>
      <c r="C107" s="79"/>
      <c r="D107" s="79"/>
      <c r="E107" s="79"/>
      <c r="F107" s="79"/>
      <c r="G107" s="79"/>
      <c r="H107" s="79"/>
      <c r="I107" s="81"/>
      <c r="J107" s="81"/>
    </row>
    <row r="108" spans="1:10" ht="15">
      <c r="A108" s="79"/>
      <c r="B108" s="79"/>
      <c r="C108" s="79"/>
      <c r="D108" s="79"/>
      <c r="E108" s="79"/>
      <c r="F108" s="79"/>
      <c r="G108" s="79"/>
      <c r="H108" s="79"/>
      <c r="I108" s="81"/>
      <c r="J108" s="81"/>
    </row>
    <row r="109" spans="1:10" ht="15">
      <c r="A109" s="79"/>
      <c r="B109" s="79"/>
      <c r="C109" s="79"/>
      <c r="D109" s="79"/>
      <c r="E109" s="79"/>
      <c r="F109" s="79"/>
      <c r="G109" s="79"/>
      <c r="H109" s="79"/>
      <c r="I109" s="81"/>
      <c r="J109" s="81"/>
    </row>
    <row r="110" spans="1:10" ht="15">
      <c r="A110" s="79"/>
      <c r="B110" s="79"/>
      <c r="C110" s="79"/>
      <c r="D110" s="79"/>
      <c r="E110" s="79"/>
      <c r="F110" s="79"/>
      <c r="G110" s="79"/>
      <c r="H110" s="79"/>
      <c r="I110" s="81"/>
      <c r="J110" s="81"/>
    </row>
    <row r="111" spans="1:10" ht="15">
      <c r="A111" s="79"/>
      <c r="B111" s="79"/>
      <c r="C111" s="79"/>
      <c r="D111" s="79"/>
      <c r="E111" s="79"/>
      <c r="F111" s="79"/>
      <c r="G111" s="79"/>
      <c r="H111" s="79"/>
      <c r="I111" s="81"/>
      <c r="J111" s="81"/>
    </row>
    <row r="112" spans="1:10" ht="15">
      <c r="A112" s="79"/>
      <c r="B112" s="79"/>
      <c r="C112" s="79"/>
      <c r="D112" s="79"/>
      <c r="E112" s="79"/>
      <c r="F112" s="79"/>
      <c r="G112" s="79"/>
      <c r="H112" s="79"/>
      <c r="I112" s="81"/>
      <c r="J112" s="81"/>
    </row>
    <row r="113" spans="1:10" ht="15">
      <c r="A113" s="79"/>
      <c r="B113" s="79"/>
      <c r="C113" s="79"/>
      <c r="D113" s="79"/>
      <c r="E113" s="79"/>
      <c r="F113" s="79"/>
      <c r="G113" s="79"/>
      <c r="H113" s="79"/>
      <c r="I113" s="81"/>
      <c r="J113" s="81"/>
    </row>
    <row r="114" spans="1:10" ht="15">
      <c r="A114" s="79"/>
      <c r="B114" s="79"/>
      <c r="C114" s="79"/>
      <c r="D114" s="79"/>
      <c r="E114" s="79"/>
      <c r="F114" s="79"/>
      <c r="G114" s="79"/>
      <c r="H114" s="79"/>
      <c r="I114" s="81"/>
      <c r="J114" s="81"/>
    </row>
  </sheetData>
  <sheetProtection/>
  <mergeCells count="14">
    <mergeCell ref="D1:E1"/>
    <mergeCell ref="C2:D2"/>
    <mergeCell ref="A8:E8"/>
    <mergeCell ref="C3:E3"/>
    <mergeCell ref="B38:C38"/>
    <mergeCell ref="I39:I40"/>
    <mergeCell ref="J39:J40"/>
    <mergeCell ref="A9:E9"/>
    <mergeCell ref="B11:C11"/>
    <mergeCell ref="A30:A37"/>
    <mergeCell ref="B30:C30"/>
    <mergeCell ref="B32:C32"/>
    <mergeCell ref="B34:C34"/>
    <mergeCell ref="B36:C36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17.28125" style="0" customWidth="1"/>
    <col min="4" max="4" width="13.57421875" style="0" customWidth="1"/>
    <col min="5" max="5" width="17.00390625" style="0" customWidth="1"/>
    <col min="7" max="9" width="0" style="0" hidden="1" customWidth="1"/>
  </cols>
  <sheetData>
    <row r="1" spans="1:5" ht="27" customHeight="1">
      <c r="A1" s="202"/>
      <c r="B1" s="202"/>
      <c r="C1" s="79"/>
      <c r="D1" s="240" t="s">
        <v>183</v>
      </c>
      <c r="E1" s="240"/>
    </row>
    <row r="2" spans="1:5" ht="15.75">
      <c r="A2" s="202"/>
      <c r="B2" s="202"/>
      <c r="C2" s="253" t="s">
        <v>1</v>
      </c>
      <c r="D2" s="253"/>
      <c r="E2" s="203"/>
    </row>
    <row r="3" spans="1:5" ht="46.5" customHeight="1">
      <c r="A3" s="202"/>
      <c r="B3" s="202"/>
      <c r="C3" s="254" t="s">
        <v>2</v>
      </c>
      <c r="D3" s="254"/>
      <c r="E3" s="254"/>
    </row>
    <row r="4" spans="1:5" ht="21.75" customHeight="1">
      <c r="A4" s="202"/>
      <c r="B4" s="202"/>
      <c r="C4" s="82"/>
      <c r="D4" s="83" t="s">
        <v>3</v>
      </c>
      <c r="E4" s="202"/>
    </row>
    <row r="5" spans="1:5" ht="21" customHeight="1">
      <c r="A5" s="202"/>
      <c r="B5" s="202"/>
      <c r="C5" s="85" t="s">
        <v>206</v>
      </c>
      <c r="D5" s="83"/>
      <c r="E5" s="202"/>
    </row>
    <row r="6" spans="1:5" ht="18" customHeight="1">
      <c r="A6" s="202"/>
      <c r="B6" s="202"/>
      <c r="C6" s="5" t="s">
        <v>4</v>
      </c>
      <c r="D6" s="87"/>
      <c r="E6" s="202"/>
    </row>
    <row r="7" spans="1:5" ht="16.5" customHeight="1">
      <c r="A7" s="202"/>
      <c r="B7" s="202"/>
      <c r="C7" s="6" t="s">
        <v>5</v>
      </c>
      <c r="D7" s="89"/>
      <c r="E7" s="202"/>
    </row>
    <row r="8" spans="1:5" ht="28.5" customHeight="1">
      <c r="A8" s="280" t="s">
        <v>124</v>
      </c>
      <c r="B8" s="280"/>
      <c r="C8" s="280"/>
      <c r="D8" s="280"/>
      <c r="E8" s="280"/>
    </row>
    <row r="9" spans="1:8" ht="33" customHeight="1">
      <c r="A9" s="244" t="s">
        <v>184</v>
      </c>
      <c r="B9" s="244"/>
      <c r="C9" s="244"/>
      <c r="D9" s="244"/>
      <c r="E9" s="244"/>
      <c r="G9" s="94">
        <f>'[1]Приложение №1'!B32</f>
        <v>275</v>
      </c>
      <c r="H9" s="95">
        <f>'[1]Приложение №1'!B31</f>
        <v>403.2</v>
      </c>
    </row>
    <row r="10" spans="1:5" ht="16.5">
      <c r="A10" s="204"/>
      <c r="B10" s="204"/>
      <c r="C10" s="204" t="str">
        <f>'[1]Приложение №1'!B10</f>
        <v>ул.Кайская, 53</v>
      </c>
      <c r="D10" s="204"/>
      <c r="E10" s="204"/>
    </row>
    <row r="11" spans="1:5" ht="66" customHeight="1">
      <c r="A11" s="205"/>
      <c r="B11" s="245" t="s">
        <v>126</v>
      </c>
      <c r="C11" s="246"/>
      <c r="D11" s="206" t="s">
        <v>185</v>
      </c>
      <c r="E11" s="206" t="s">
        <v>186</v>
      </c>
    </row>
    <row r="12" spans="1:5" ht="15.75">
      <c r="A12" s="274" t="s">
        <v>187</v>
      </c>
      <c r="B12" s="275"/>
      <c r="C12" s="275"/>
      <c r="D12" s="275"/>
      <c r="E12" s="276"/>
    </row>
    <row r="13" spans="1:5" ht="33.75" customHeight="1">
      <c r="A13" s="120" t="s">
        <v>188</v>
      </c>
      <c r="B13" s="282">
        <v>1</v>
      </c>
      <c r="C13" s="208" t="s">
        <v>133</v>
      </c>
      <c r="D13" s="209">
        <f>'[1]Затраты'!I52</f>
        <v>2624.258911253656</v>
      </c>
      <c r="E13" s="210">
        <f>D13/12/$H$9</f>
        <v>0.54238155407855</v>
      </c>
    </row>
    <row r="14" spans="1:5" ht="47.25">
      <c r="A14" s="107" t="s">
        <v>189</v>
      </c>
      <c r="B14" s="211">
        <v>12</v>
      </c>
      <c r="C14" s="212" t="s">
        <v>149</v>
      </c>
      <c r="D14" s="213">
        <f>'[1]Затраты'!I53</f>
        <v>0</v>
      </c>
      <c r="E14" s="214">
        <f>D14/12/$H$9</f>
        <v>0</v>
      </c>
    </row>
    <row r="15" spans="1:5" ht="31.5">
      <c r="A15" s="107" t="s">
        <v>190</v>
      </c>
      <c r="B15" s="211">
        <v>2</v>
      </c>
      <c r="C15" s="212" t="s">
        <v>149</v>
      </c>
      <c r="D15" s="213">
        <f>'[1]Затраты'!I54</f>
        <v>0</v>
      </c>
      <c r="E15" s="214">
        <f>D15/12/$H$9</f>
        <v>0</v>
      </c>
    </row>
    <row r="16" spans="1:5" ht="31.5">
      <c r="A16" s="107" t="s">
        <v>191</v>
      </c>
      <c r="B16" s="211">
        <v>1</v>
      </c>
      <c r="C16" s="212" t="s">
        <v>149</v>
      </c>
      <c r="D16" s="215">
        <f>'[1]Затраты'!I55</f>
        <v>0</v>
      </c>
      <c r="E16" s="216">
        <f>D16/12/$H$9</f>
        <v>0</v>
      </c>
    </row>
    <row r="17" spans="1:5" ht="32.25" customHeight="1">
      <c r="A17" s="277" t="s">
        <v>135</v>
      </c>
      <c r="B17" s="278"/>
      <c r="C17" s="278"/>
      <c r="D17" s="278"/>
      <c r="E17" s="279"/>
    </row>
    <row r="18" spans="1:5" ht="15.75">
      <c r="A18" s="120" t="s">
        <v>192</v>
      </c>
      <c r="B18" s="207">
        <v>4</v>
      </c>
      <c r="C18" s="208" t="s">
        <v>149</v>
      </c>
      <c r="D18" s="217">
        <f>'[1]Затраты'!I57</f>
        <v>0</v>
      </c>
      <c r="E18" s="214">
        <f>D18/12/$H$9</f>
        <v>0</v>
      </c>
    </row>
    <row r="19" spans="1:5" ht="15.75">
      <c r="A19" s="107" t="s">
        <v>193</v>
      </c>
      <c r="B19" s="218"/>
      <c r="C19" s="212" t="s">
        <v>133</v>
      </c>
      <c r="D19" s="213">
        <f>'[1]Затраты'!I58</f>
        <v>0</v>
      </c>
      <c r="E19" s="214">
        <f>D19/12/$H$9</f>
        <v>0</v>
      </c>
    </row>
    <row r="20" spans="1:5" ht="31.5">
      <c r="A20" s="133" t="s">
        <v>194</v>
      </c>
      <c r="B20" s="219">
        <v>1</v>
      </c>
      <c r="C20" s="220" t="s">
        <v>195</v>
      </c>
      <c r="D20" s="221">
        <f>'[1]Затраты'!I59</f>
        <v>1556.9855221326886</v>
      </c>
      <c r="E20" s="214">
        <f>D20/12/$H$9</f>
        <v>0.3217976029540114</v>
      </c>
    </row>
    <row r="21" spans="1:5" ht="15.75">
      <c r="A21" s="262" t="s">
        <v>196</v>
      </c>
      <c r="B21" s="263"/>
      <c r="C21" s="263"/>
      <c r="D21" s="264"/>
      <c r="E21" s="265"/>
    </row>
    <row r="22" spans="1:5" ht="83.25" customHeight="1">
      <c r="A22" s="222" t="s">
        <v>197</v>
      </c>
      <c r="B22" s="266" t="s">
        <v>198</v>
      </c>
      <c r="C22" s="267"/>
      <c r="D22" s="223">
        <f>'[1]Затраты'!I61</f>
        <v>0</v>
      </c>
      <c r="E22" s="214">
        <f>D22/12/$H$9</f>
        <v>0</v>
      </c>
    </row>
    <row r="23" spans="1:14" ht="15.75">
      <c r="A23" s="224" t="s">
        <v>199</v>
      </c>
      <c r="B23" s="268" t="s">
        <v>195</v>
      </c>
      <c r="C23" s="269"/>
      <c r="D23" s="225">
        <f>'[1]Затраты'!I62</f>
        <v>2365.5787198355642</v>
      </c>
      <c r="E23" s="226">
        <f>D23/12/$H$9</f>
        <v>0.48891755948982396</v>
      </c>
      <c r="F23" s="227"/>
      <c r="G23" s="227"/>
      <c r="H23" s="227"/>
      <c r="I23" s="227"/>
      <c r="J23" s="227"/>
      <c r="K23" s="227"/>
      <c r="L23" s="227"/>
      <c r="M23" s="227"/>
      <c r="N23" s="227"/>
    </row>
    <row r="24" spans="1:5" ht="15.75">
      <c r="A24" s="270" t="s">
        <v>200</v>
      </c>
      <c r="B24" s="271"/>
      <c r="C24" s="271"/>
      <c r="D24" s="272"/>
      <c r="E24" s="273"/>
    </row>
    <row r="25" spans="1:5" ht="15.75">
      <c r="A25" s="228" t="s">
        <v>201</v>
      </c>
      <c r="B25" s="255"/>
      <c r="C25" s="256"/>
      <c r="D25" s="213"/>
      <c r="E25" s="229">
        <f>D25/12/$H$9</f>
        <v>0</v>
      </c>
    </row>
    <row r="26" spans="1:5" ht="31.5">
      <c r="A26" s="230" t="s">
        <v>202</v>
      </c>
      <c r="B26" s="257"/>
      <c r="C26" s="258"/>
      <c r="D26" s="213"/>
      <c r="E26" s="229">
        <f>D26/12/$H$9</f>
        <v>0</v>
      </c>
    </row>
    <row r="27" spans="1:5" ht="14.25">
      <c r="A27" s="259" t="s">
        <v>203</v>
      </c>
      <c r="B27" s="260"/>
      <c r="C27" s="260"/>
      <c r="D27" s="260"/>
      <c r="E27" s="261"/>
    </row>
    <row r="28" spans="1:5" ht="15.75">
      <c r="A28" s="231" t="s">
        <v>204</v>
      </c>
      <c r="B28" s="232"/>
      <c r="C28" s="232"/>
      <c r="D28" s="233">
        <f>D13+D14+D15+D16+D18+D19+D20+D22+D23+D25+D26</f>
        <v>6546.823153221909</v>
      </c>
      <c r="E28" s="234">
        <f>E13+E14+E15+E16+E18+E19+E20+E22+E23+E25+E26</f>
        <v>1.3530967165223853</v>
      </c>
    </row>
    <row r="30" ht="12.75">
      <c r="D30" s="235"/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2012-07-27T03:39:49Z</cp:lastPrinted>
  <dcterms:created xsi:type="dcterms:W3CDTF">1996-10-08T23:32:33Z</dcterms:created>
  <dcterms:modified xsi:type="dcterms:W3CDTF">2012-07-27T03:39:59Z</dcterms:modified>
  <cp:category/>
  <cp:version/>
  <cp:contentType/>
  <cp:contentStatus/>
</cp:coreProperties>
</file>