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<sst xmlns="http://schemas.openxmlformats.org/spreadsheetml/2006/main" count="289" uniqueCount="208">
  <si>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</si>
  <si>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</si>
  <si>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</si>
  <si>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</si>
  <si>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</si>
  <si>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</si>
  <si>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</si>
  <si>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</si>
  <si>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</si>
  <si>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</si>
  <si>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</si>
  <si>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</si>
  <si>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</si>
  <si>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</si>
  <si>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</si>
  <si>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</si>
  <si>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</si>
  <si>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</si>
  <si>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</si>
  <si>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</si>
  <si>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</si>
  <si>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</si>
  <si>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</si>
  <si>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</si>
  <si>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</si>
  <si>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</si>
  <si>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</si>
  <si>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</si>
  <si>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</si>
  <si>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</si>
  <si>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</si>
  <si>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</si>
  <si>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</si>
  <si>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</si>
  <si>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</si>
  <si>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</si>
  <si>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</si>
  <si>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</si>
  <si>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</si>
  <si>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</si>
  <si>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</si>
  <si>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</si>
  <si>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</si>
  <si>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</si>
  <si>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</si>
  <si>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</si>
  <si>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</si>
  <si>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</si>
  <si>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</si>
  <si>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</si>
  <si>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</si>
  <si>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</si>
  <si>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</si>
  <si>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</si>
  <si>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</si>
  <si>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</si>
  <si>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</si>
  <si>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</si>
  <si>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</si>
  <si>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</si>
  <si>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</si>
  <si>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</si>
  <si>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</si>
  <si>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</si>
  <si>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</si>
  <si>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</si>
  <si>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</si>
  <si>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</si>
  <si>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</si>
  <si>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</si>
  <si>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</si>
  <si>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</si>
  <si>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</si>
  <si>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</si>
  <si>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</si>
  <si>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</si>
  <si>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</si>
  <si>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</si>
  <si>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</si>
  <si>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</si>
  <si>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</si>
  <si>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</si>
  <si>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</si>
  <si>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</si>
  <si>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</si>
  <si>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</si>
  <si>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</si>
  <si>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</si>
  <si>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</si>
  <si>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</si>
  <si>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</si>
  <si>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</si>
  <si>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</si>
  <si>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</si>
  <si>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</si>
  <si>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</si>
  <si>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</si>
  <si>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</si>
  <si>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</si>
  <si>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</si>
  <si>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</si>
  <si>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</si>
  <si>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</si>
  <si>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</si>
  <si>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</si>
  <si>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</si>
  <si>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</si>
  <si>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</si>
  <si>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</si>
  <si>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</si>
  <si>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</si>
  <si>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</si>
  <si>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</si>
  <si>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</si>
  <si>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</si>
  <si>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</si>
  <si>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</si>
  <si>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</si>
  <si>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</si>
  <si>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</si>
  <si>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</si>
  <si>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</si>
  <si>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</si>
  <si>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</si>
  <si>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</si>
  <si>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</si>
  <si>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</si>
  <si>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</si>
  <si>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</si>
  <si>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</si>
  <si>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</si>
  <si>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</si>
  <si>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</si>
  <si>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</si>
  <si>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</si>
  <si>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</si>
  <si>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</si>
  <si>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</si>
  <si>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</si>
  <si>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</si>
  <si>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</si>
  <si>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</si>
  <si>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</si>
  <si>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</si>
  <si>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</si>
  <si>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</si>
  <si>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</si>
  <si>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</si>
  <si>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</si>
  <si>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</si>
  <si>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</si>
  <si>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</si>
  <si>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</si>
  <si>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</si>
  <si>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</si>
  <si>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</si>
  <si>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</si>
  <si>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</si>
  <si>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</si>
  <si>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</si>
  <si>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</si>
  <si>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</si>
  <si>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</si>
  <si>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</si>
  <si>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</si>
  <si>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</si>
  <si>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</si>
  <si>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</si>
  <si>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</si>
  <si>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</si>
  <si>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</si>
  <si>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</si>
  <si>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</si>
  <si>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</si>
  <si>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Бутовый ленточный</t>
  </si>
  <si>
    <t>деревянное отепленное</t>
  </si>
  <si>
    <t>-</t>
  </si>
  <si>
    <t>Кайская,14</t>
  </si>
  <si>
    <t>значительная осадка, трещины</t>
  </si>
  <si>
    <t>Бревенчатые</t>
  </si>
  <si>
    <t>Гниль в нижних венцах</t>
  </si>
  <si>
    <t>Деревянные</t>
  </si>
  <si>
    <t>Трещины</t>
  </si>
  <si>
    <t>Трещины, незначительный прогиб</t>
  </si>
  <si>
    <t xml:space="preserve">Шифер </t>
  </si>
  <si>
    <t>Дощатые, окрашенные</t>
  </si>
  <si>
    <t>Незначительная деформация</t>
  </si>
  <si>
    <t>Двойные, створные, глухие</t>
  </si>
  <si>
    <t>Трещины в переплетах</t>
  </si>
  <si>
    <t>филенчатые, простые</t>
  </si>
  <si>
    <t xml:space="preserve">Гниль </t>
  </si>
  <si>
    <t xml:space="preserve"> штукатурка, окраска</t>
  </si>
  <si>
    <t>обшивка тесом, окраска</t>
  </si>
  <si>
    <t>Износ окраски</t>
  </si>
  <si>
    <t xml:space="preserve"> 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</si>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</sst>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9" fontId="0" fillId="0" borderId="0" xfId="55" applyFont="1" applyAlignment="1">
      <alignment/>
    </xf>
    <xf numFmtId="1" fontId="6" fillId="0" borderId="24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43" fontId="10" fillId="39" borderId="2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53.421875" style="0" customWidth="1"/>
    <col min="2" max="2" width="16.8515625" style="0" customWidth="1"/>
    <col min="3" max="3" width="17.00390625" style="0" customWidth="1"/>
  </cols>
  <sheetData>
    <row r="1" spans="1:3" ht="26.25" customHeight="1">
      <c r="A1" s="1"/>
      <c r="B1" s="235" t="s">
        <v>0</v>
      </c>
      <c r="C1" s="235"/>
    </row>
    <row r="2" spans="1:3" ht="15.75">
      <c r="A2" s="1"/>
      <c r="B2" s="236" t="s">
        <v>1</v>
      </c>
      <c r="C2" s="236"/>
    </row>
    <row r="3" spans="1:3" ht="63" customHeight="1">
      <c r="A3" s="1"/>
      <c r="B3" s="237" t="s">
        <v>2</v>
      </c>
      <c r="C3" s="23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6" t="s">
        <v>7</v>
      </c>
      <c r="B7" s="236"/>
      <c r="C7" s="236"/>
    </row>
    <row r="8" spans="1:3" ht="33" customHeight="1">
      <c r="A8" s="238" t="s">
        <v>8</v>
      </c>
      <c r="B8" s="238"/>
      <c r="C8" s="238"/>
    </row>
    <row r="9" spans="1:3" ht="15.75">
      <c r="A9" s="236" t="s">
        <v>9</v>
      </c>
      <c r="B9" s="236"/>
      <c r="C9" s="236"/>
    </row>
    <row r="10" spans="1:3" ht="15.75">
      <c r="A10" s="8" t="s">
        <v>10</v>
      </c>
      <c r="B10" s="9" t="s">
        <v>177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1907</v>
      </c>
      <c r="C13" s="3"/>
    </row>
    <row r="14" spans="1:3" ht="15.75" customHeight="1">
      <c r="A14" s="239" t="s">
        <v>15</v>
      </c>
      <c r="B14" s="239"/>
      <c r="C14" s="12">
        <v>0.5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1969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0.75" customHeight="1">
      <c r="A24" s="237" t="s">
        <v>26</v>
      </c>
      <c r="B24" s="237"/>
      <c r="C24" s="15" t="s">
        <v>19</v>
      </c>
    </row>
    <row r="25" spans="1:3" ht="33" customHeight="1">
      <c r="A25" s="237" t="s">
        <v>27</v>
      </c>
      <c r="B25" s="237"/>
      <c r="C25" s="16" t="s">
        <v>19</v>
      </c>
    </row>
    <row r="26" spans="1:3" ht="46.5" customHeight="1">
      <c r="A26" s="237" t="s">
        <v>28</v>
      </c>
      <c r="B26" s="237"/>
      <c r="C26" s="15" t="s">
        <v>19</v>
      </c>
    </row>
    <row r="27" spans="1:3" ht="15.75">
      <c r="A27" s="8" t="s">
        <v>29</v>
      </c>
      <c r="B27" s="10">
        <v>697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173.6</v>
      </c>
      <c r="C30" s="10" t="s">
        <v>34</v>
      </c>
    </row>
    <row r="31" spans="1:3" ht="15.75">
      <c r="A31" s="18" t="s">
        <v>35</v>
      </c>
      <c r="B31" s="17">
        <v>173.6</v>
      </c>
      <c r="C31" s="17" t="s">
        <v>34</v>
      </c>
    </row>
    <row r="32" spans="1:3" ht="15.75">
      <c r="A32" s="20" t="s">
        <v>36</v>
      </c>
      <c r="B32" s="17">
        <v>119.8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47.25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1</v>
      </c>
      <c r="C35" s="17" t="s">
        <v>40</v>
      </c>
    </row>
    <row r="36" spans="1:3" ht="31.5">
      <c r="A36" s="2" t="s">
        <v>41</v>
      </c>
      <c r="B36" s="17">
        <v>48.9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31.5">
      <c r="A39" s="25" t="s">
        <v>44</v>
      </c>
      <c r="B39" s="26">
        <v>172</v>
      </c>
      <c r="C39" s="191"/>
    </row>
    <row r="40" spans="1:3" ht="15.75">
      <c r="A40" s="27" t="s">
        <v>45</v>
      </c>
      <c r="B40" s="24">
        <v>0</v>
      </c>
      <c r="C40" s="126" t="s">
        <v>34</v>
      </c>
    </row>
    <row r="41" spans="1:3" ht="15.75">
      <c r="A41" s="28" t="s">
        <v>46</v>
      </c>
      <c r="B41" s="24"/>
      <c r="C41" s="126" t="s">
        <v>34</v>
      </c>
    </row>
    <row r="42" spans="1:3" ht="15.75">
      <c r="A42" s="27" t="s">
        <v>47</v>
      </c>
      <c r="B42" s="24"/>
      <c r="C42" s="126" t="s">
        <v>34</v>
      </c>
    </row>
    <row r="43" spans="1:3" ht="15.75">
      <c r="A43" s="18" t="s">
        <v>48</v>
      </c>
      <c r="B43" s="19"/>
      <c r="C43" s="128" t="s">
        <v>34</v>
      </c>
    </row>
    <row r="44" spans="1:3" ht="15.75">
      <c r="A44" s="1" t="s">
        <v>49</v>
      </c>
      <c r="B44" s="29"/>
      <c r="C44" s="29"/>
    </row>
    <row r="45" spans="1:3" ht="15.75">
      <c r="A45" s="1" t="s">
        <v>50</v>
      </c>
      <c r="B45" s="30">
        <v>16</v>
      </c>
      <c r="C45" s="29" t="s">
        <v>51</v>
      </c>
    </row>
    <row r="46" spans="1:3" ht="15.75">
      <c r="A46" s="1" t="s">
        <v>52</v>
      </c>
      <c r="B46" s="30">
        <v>137.5</v>
      </c>
      <c r="C46" s="10" t="s">
        <v>34</v>
      </c>
    </row>
    <row r="47" spans="1:3" ht="15.75">
      <c r="A47" s="31" t="s">
        <v>53</v>
      </c>
      <c r="B47" s="32"/>
      <c r="C47" s="8"/>
    </row>
    <row r="48" spans="1:3" ht="15.75">
      <c r="A48" s="33" t="s">
        <v>54</v>
      </c>
      <c r="B48" s="192"/>
      <c r="C48" s="8"/>
    </row>
    <row r="49" spans="1:3" ht="15.75">
      <c r="A49" s="33" t="s">
        <v>55</v>
      </c>
      <c r="B49" s="193">
        <v>137.5</v>
      </c>
      <c r="C49" s="8"/>
    </row>
    <row r="50" spans="1:3" ht="15.75">
      <c r="A50" s="33" t="s">
        <v>56</v>
      </c>
      <c r="B50" s="192"/>
      <c r="C50" s="8"/>
    </row>
    <row r="51" spans="1:3" ht="15.75">
      <c r="A51" s="236" t="s">
        <v>57</v>
      </c>
      <c r="B51" s="236"/>
      <c r="C51" s="236"/>
    </row>
    <row r="52" spans="1:3" ht="15.75">
      <c r="A52" s="1"/>
      <c r="B52" s="3"/>
      <c r="C52" s="3"/>
    </row>
    <row r="53" spans="1:3" ht="110.25">
      <c r="A53" s="34" t="s">
        <v>58</v>
      </c>
      <c r="B53" s="34" t="s">
        <v>59</v>
      </c>
      <c r="C53" s="34" t="s">
        <v>60</v>
      </c>
    </row>
    <row r="54" spans="1:3" ht="31.5">
      <c r="A54" s="35" t="s">
        <v>61</v>
      </c>
      <c r="B54" s="36" t="s">
        <v>174</v>
      </c>
      <c r="C54" s="194" t="s">
        <v>178</v>
      </c>
    </row>
    <row r="55" spans="1:3" ht="31.5">
      <c r="A55" s="35" t="s">
        <v>62</v>
      </c>
      <c r="B55" s="36" t="s">
        <v>179</v>
      </c>
      <c r="C55" s="189" t="s">
        <v>180</v>
      </c>
    </row>
    <row r="56" spans="1:3" ht="15.75">
      <c r="A56" s="38" t="s">
        <v>63</v>
      </c>
      <c r="B56" s="195" t="s">
        <v>181</v>
      </c>
      <c r="C56" s="194" t="s">
        <v>182</v>
      </c>
    </row>
    <row r="57" spans="1:3" ht="15.75">
      <c r="A57" s="39" t="s">
        <v>64</v>
      </c>
      <c r="B57" s="196"/>
      <c r="C57" s="197"/>
    </row>
    <row r="58" spans="1:3" ht="31.5">
      <c r="A58" s="40" t="s">
        <v>65</v>
      </c>
      <c r="B58" s="198" t="s">
        <v>175</v>
      </c>
      <c r="C58" s="234" t="s">
        <v>183</v>
      </c>
    </row>
    <row r="59" spans="1:3" ht="15.75">
      <c r="A59" s="40" t="s">
        <v>66</v>
      </c>
      <c r="B59" s="200"/>
      <c r="C59" s="234"/>
    </row>
    <row r="60" spans="1:3" ht="15.75">
      <c r="A60" s="40" t="s">
        <v>67</v>
      </c>
      <c r="B60" s="200"/>
      <c r="C60" s="201"/>
    </row>
    <row r="61" spans="1:3" ht="15.75">
      <c r="A61" s="42" t="s">
        <v>68</v>
      </c>
      <c r="B61" s="202"/>
      <c r="C61" s="203"/>
    </row>
    <row r="62" spans="1:3" ht="15.75">
      <c r="A62" s="43" t="s">
        <v>69</v>
      </c>
      <c r="B62" s="204" t="s">
        <v>184</v>
      </c>
      <c r="C62" s="185" t="s">
        <v>182</v>
      </c>
    </row>
    <row r="63" spans="1:3" ht="31.5">
      <c r="A63" s="44" t="s">
        <v>70</v>
      </c>
      <c r="B63" s="36" t="s">
        <v>185</v>
      </c>
      <c r="C63" s="205" t="s">
        <v>186</v>
      </c>
    </row>
    <row r="64" spans="1:3" ht="15.75">
      <c r="A64" s="39" t="s">
        <v>71</v>
      </c>
      <c r="B64" s="45"/>
      <c r="C64" s="184"/>
    </row>
    <row r="65" spans="1:3" ht="31.5">
      <c r="A65" s="46" t="s">
        <v>72</v>
      </c>
      <c r="B65" s="41" t="s">
        <v>187</v>
      </c>
      <c r="C65" s="199" t="s">
        <v>188</v>
      </c>
    </row>
    <row r="66" spans="1:3" ht="31.5">
      <c r="A66" s="47" t="s">
        <v>73</v>
      </c>
      <c r="B66" s="48" t="s">
        <v>189</v>
      </c>
      <c r="C66" s="187" t="s">
        <v>190</v>
      </c>
    </row>
    <row r="67" spans="1:3" ht="15.75">
      <c r="A67" s="49" t="s">
        <v>68</v>
      </c>
      <c r="B67" s="50"/>
      <c r="C67" s="185"/>
    </row>
    <row r="68" spans="1:3" ht="15.75">
      <c r="A68" s="39" t="s">
        <v>74</v>
      </c>
      <c r="B68" s="45"/>
      <c r="C68" s="184"/>
    </row>
    <row r="69" spans="1:3" ht="15.75">
      <c r="A69" s="47" t="s">
        <v>75</v>
      </c>
      <c r="B69" s="186" t="s">
        <v>191</v>
      </c>
      <c r="C69" s="206" t="s">
        <v>182</v>
      </c>
    </row>
    <row r="70" spans="1:3" ht="15.75">
      <c r="A70" s="46" t="s">
        <v>76</v>
      </c>
      <c r="B70" s="186" t="s">
        <v>192</v>
      </c>
      <c r="C70" s="206" t="s">
        <v>193</v>
      </c>
    </row>
    <row r="71" spans="1:3" ht="15.75">
      <c r="A71" s="47" t="s">
        <v>68</v>
      </c>
      <c r="B71" s="48"/>
      <c r="C71" s="185"/>
    </row>
    <row r="72" spans="1:3" ht="31.5">
      <c r="A72" s="39" t="s">
        <v>77</v>
      </c>
      <c r="B72" s="45"/>
      <c r="C72" s="184"/>
    </row>
    <row r="73" spans="1:3" ht="15.75">
      <c r="A73" s="47" t="s">
        <v>78</v>
      </c>
      <c r="B73" s="190" t="s">
        <v>176</v>
      </c>
      <c r="C73" s="187"/>
    </row>
    <row r="74" spans="1:3" ht="15.75">
      <c r="A74" s="47" t="s">
        <v>79</v>
      </c>
      <c r="B74" s="48" t="s">
        <v>176</v>
      </c>
      <c r="C74" s="187"/>
    </row>
    <row r="75" spans="1:3" ht="15.75">
      <c r="A75" s="47" t="s">
        <v>80</v>
      </c>
      <c r="B75" s="48" t="s">
        <v>176</v>
      </c>
      <c r="C75" s="187"/>
    </row>
    <row r="76" spans="1:3" ht="15.75">
      <c r="A76" s="47" t="s">
        <v>81</v>
      </c>
      <c r="B76" s="48" t="s">
        <v>82</v>
      </c>
      <c r="C76" s="187"/>
    </row>
    <row r="77" spans="1:3" ht="15.75">
      <c r="A77" s="47" t="s">
        <v>83</v>
      </c>
      <c r="B77" s="48" t="s">
        <v>176</v>
      </c>
      <c r="C77" s="187"/>
    </row>
    <row r="78" spans="1:3" ht="15.75">
      <c r="A78" s="47" t="s">
        <v>84</v>
      </c>
      <c r="B78" s="48" t="s">
        <v>176</v>
      </c>
      <c r="C78" s="187"/>
    </row>
    <row r="79" spans="1:3" ht="15.75">
      <c r="A79" s="47" t="s">
        <v>85</v>
      </c>
      <c r="B79" s="48" t="s">
        <v>176</v>
      </c>
      <c r="C79" s="187"/>
    </row>
    <row r="80" spans="1:3" ht="15.75">
      <c r="A80" s="47" t="s">
        <v>86</v>
      </c>
      <c r="B80" s="48" t="s">
        <v>176</v>
      </c>
      <c r="C80" s="187"/>
    </row>
    <row r="81" spans="1:3" ht="15.75">
      <c r="A81" s="49" t="s">
        <v>87</v>
      </c>
      <c r="B81" s="48"/>
      <c r="C81" s="187"/>
    </row>
    <row r="82" spans="1:3" ht="47.25">
      <c r="A82" s="39" t="s">
        <v>88</v>
      </c>
      <c r="B82" s="45"/>
      <c r="C82" s="184"/>
    </row>
    <row r="83" spans="1:3" ht="15.75">
      <c r="A83" s="47" t="s">
        <v>89</v>
      </c>
      <c r="B83" s="48" t="s">
        <v>82</v>
      </c>
      <c r="C83" s="187"/>
    </row>
    <row r="84" spans="1:3" ht="15.75">
      <c r="A84" s="47" t="s">
        <v>90</v>
      </c>
      <c r="B84" s="48" t="s">
        <v>82</v>
      </c>
      <c r="C84" s="187"/>
    </row>
    <row r="85" spans="1:3" ht="15.75">
      <c r="A85" s="47" t="s">
        <v>91</v>
      </c>
      <c r="B85" s="48" t="s">
        <v>176</v>
      </c>
      <c r="C85" s="187" t="s">
        <v>194</v>
      </c>
    </row>
    <row r="86" spans="1:3" ht="15.75">
      <c r="A86" s="47" t="s">
        <v>92</v>
      </c>
      <c r="B86" s="48" t="s">
        <v>82</v>
      </c>
      <c r="C86" s="187"/>
    </row>
    <row r="87" spans="1:3" ht="15.75">
      <c r="A87" s="47" t="s">
        <v>93</v>
      </c>
      <c r="B87" s="48" t="s">
        <v>176</v>
      </c>
      <c r="C87" s="187"/>
    </row>
    <row r="88" spans="1:3" ht="15.75">
      <c r="A88" s="47" t="s">
        <v>94</v>
      </c>
      <c r="B88" s="48" t="s">
        <v>176</v>
      </c>
      <c r="C88" s="187"/>
    </row>
    <row r="89" spans="1:3" ht="15.75">
      <c r="A89" s="47" t="s">
        <v>95</v>
      </c>
      <c r="B89" s="48" t="s">
        <v>82</v>
      </c>
      <c r="C89" s="187"/>
    </row>
    <row r="90" spans="1:3" ht="15.75">
      <c r="A90" s="47" t="s">
        <v>96</v>
      </c>
      <c r="B90" s="48" t="s">
        <v>176</v>
      </c>
      <c r="C90" s="187"/>
    </row>
    <row r="91" spans="1:3" ht="15.75">
      <c r="A91" s="47" t="s">
        <v>97</v>
      </c>
      <c r="B91" s="48" t="s">
        <v>176</v>
      </c>
      <c r="C91" s="187"/>
    </row>
    <row r="92" spans="1:3" ht="15.75">
      <c r="A92" s="51" t="s">
        <v>68</v>
      </c>
      <c r="B92" s="50"/>
      <c r="C92" s="188"/>
    </row>
    <row r="93" spans="1:3" ht="15.75">
      <c r="A93" s="207" t="s">
        <v>98</v>
      </c>
      <c r="B93" s="36"/>
      <c r="C93" s="189"/>
    </row>
    <row r="94" spans="1:3" ht="49.5" customHeight="1">
      <c r="A94" s="11" t="s">
        <v>206</v>
      </c>
      <c r="B94" s="3"/>
      <c r="C94" s="3" t="s">
        <v>99</v>
      </c>
    </row>
    <row r="95" spans="1:3" ht="15.75">
      <c r="A95" s="6" t="s">
        <v>195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2">
    <mergeCell ref="A14:B14"/>
    <mergeCell ref="A24:B24"/>
    <mergeCell ref="C58:C59"/>
    <mergeCell ref="B1:C1"/>
    <mergeCell ref="B2:C2"/>
    <mergeCell ref="B3:C3"/>
    <mergeCell ref="A7:C7"/>
    <mergeCell ref="A25:B25"/>
    <mergeCell ref="A26:B26"/>
    <mergeCell ref="A51:C51"/>
    <mergeCell ref="A8:C8"/>
    <mergeCell ref="A9:C9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57421875" style="0" customWidth="1"/>
    <col min="2" max="2" width="5.57421875" style="0" customWidth="1"/>
    <col min="3" max="3" width="24.28125" style="0" customWidth="1"/>
    <col min="4" max="4" width="13.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7" customHeight="1">
      <c r="A1" s="52"/>
      <c r="B1" s="53"/>
      <c r="C1" s="52"/>
      <c r="D1" s="235" t="s">
        <v>102</v>
      </c>
      <c r="E1" s="235"/>
      <c r="F1" s="52"/>
      <c r="G1" s="52"/>
      <c r="H1" s="52"/>
      <c r="I1" s="54"/>
      <c r="J1" s="54"/>
      <c r="K1" s="52"/>
      <c r="L1" s="52"/>
      <c r="M1" s="52"/>
      <c r="N1" s="52"/>
    </row>
    <row r="2" spans="1:14" ht="15.75">
      <c r="A2" s="53"/>
      <c r="B2" s="53"/>
      <c r="C2" s="241" t="s">
        <v>1</v>
      </c>
      <c r="D2" s="241"/>
      <c r="E2" s="53"/>
      <c r="F2" s="53"/>
      <c r="G2" s="53"/>
      <c r="H2" s="52"/>
      <c r="I2" s="54"/>
      <c r="J2" s="54"/>
      <c r="K2" s="52"/>
      <c r="L2" s="52"/>
      <c r="M2" s="52"/>
      <c r="N2" s="52"/>
    </row>
    <row r="3" spans="1:14" ht="59.25" customHeight="1">
      <c r="A3" s="53"/>
      <c r="B3" s="52"/>
      <c r="C3" s="242" t="s">
        <v>2</v>
      </c>
      <c r="D3" s="242"/>
      <c r="E3" s="53"/>
      <c r="F3" s="53"/>
      <c r="G3" s="53"/>
      <c r="H3" s="52"/>
      <c r="I3" s="54"/>
      <c r="J3" s="54"/>
      <c r="K3" s="52"/>
      <c r="L3" s="52"/>
      <c r="M3" s="52"/>
      <c r="N3" s="52"/>
    </row>
    <row r="4" spans="1:14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</row>
    <row r="5" spans="1:14" ht="15.75">
      <c r="A5" s="53"/>
      <c r="B5" s="53"/>
      <c r="C5" s="58" t="s">
        <v>207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</row>
    <row r="6" spans="1:14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</row>
    <row r="7" spans="1:14" ht="15">
      <c r="A7" s="53"/>
      <c r="B7" s="53"/>
      <c r="C7" s="6" t="s">
        <v>100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</row>
    <row r="8" spans="1:14" ht="21" customHeight="1">
      <c r="A8" s="241" t="s">
        <v>103</v>
      </c>
      <c r="B8" s="241"/>
      <c r="C8" s="241"/>
      <c r="D8" s="241"/>
      <c r="E8" s="241"/>
      <c r="F8" s="63"/>
      <c r="G8" s="63"/>
      <c r="H8" s="64"/>
      <c r="I8" s="65"/>
      <c r="J8" s="54"/>
      <c r="K8" s="64"/>
      <c r="L8" s="64"/>
      <c r="M8" s="64"/>
      <c r="N8" s="64"/>
    </row>
    <row r="9" spans="1:14" ht="44.25" customHeight="1">
      <c r="A9" s="243" t="s">
        <v>104</v>
      </c>
      <c r="B9" s="243"/>
      <c r="C9" s="243"/>
      <c r="D9" s="243"/>
      <c r="E9" s="243"/>
      <c r="F9" s="63"/>
      <c r="G9" s="63"/>
      <c r="H9" s="64"/>
      <c r="I9" s="65"/>
      <c r="J9" s="54"/>
      <c r="K9" s="64"/>
      <c r="L9" s="64"/>
      <c r="M9" s="64"/>
      <c r="N9" s="64"/>
    </row>
    <row r="10" spans="1:14" ht="15.75">
      <c r="A10" s="66"/>
      <c r="B10" s="66"/>
      <c r="C10" s="64"/>
      <c r="D10" s="66" t="s">
        <v>177</v>
      </c>
      <c r="E10" s="66"/>
      <c r="F10" s="63"/>
      <c r="G10" s="67">
        <v>173.6</v>
      </c>
      <c r="H10" s="68">
        <v>119.8</v>
      </c>
      <c r="I10" s="65"/>
      <c r="J10" s="54"/>
      <c r="K10" s="64"/>
      <c r="L10" s="64"/>
      <c r="M10" s="64"/>
      <c r="N10" s="64"/>
    </row>
    <row r="11" spans="1:14" ht="80.25" customHeight="1">
      <c r="A11" s="69"/>
      <c r="B11" s="244" t="s">
        <v>105</v>
      </c>
      <c r="C11" s="245"/>
      <c r="D11" s="37" t="s">
        <v>106</v>
      </c>
      <c r="E11" s="37" t="s">
        <v>107</v>
      </c>
      <c r="F11" s="230" t="s">
        <v>108</v>
      </c>
      <c r="G11" s="70"/>
      <c r="H11" s="71"/>
      <c r="I11" s="72" t="s">
        <v>109</v>
      </c>
      <c r="J11" s="54"/>
      <c r="K11" s="71"/>
      <c r="L11" s="71"/>
      <c r="M11" s="71"/>
      <c r="N11" s="71"/>
    </row>
    <row r="12" spans="1:14" ht="15">
      <c r="A12" s="73" t="s">
        <v>110</v>
      </c>
      <c r="B12" s="74"/>
      <c r="C12" s="74"/>
      <c r="D12" s="75"/>
      <c r="E12" s="76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</row>
    <row r="13" spans="1:14" ht="47.25">
      <c r="A13" s="79" t="s">
        <v>111</v>
      </c>
      <c r="B13" s="80"/>
      <c r="C13" s="81" t="s">
        <v>112</v>
      </c>
      <c r="D13" s="82">
        <v>0</v>
      </c>
      <c r="E13" s="93">
        <f>D13/$G$10/12</f>
        <v>0</v>
      </c>
      <c r="F13" s="231">
        <f>D13/$H$10/12</f>
        <v>0</v>
      </c>
      <c r="G13" s="83"/>
      <c r="H13" s="52"/>
      <c r="I13" s="54">
        <v>0.81</v>
      </c>
      <c r="J13" s="54" t="s">
        <v>113</v>
      </c>
      <c r="K13" s="52"/>
      <c r="L13" s="52"/>
      <c r="M13" s="52"/>
      <c r="N13" s="52"/>
    </row>
    <row r="14" spans="1:14" ht="15">
      <c r="A14" s="84" t="s">
        <v>114</v>
      </c>
      <c r="B14" s="85"/>
      <c r="C14" s="85"/>
      <c r="D14" s="86"/>
      <c r="E14" s="87"/>
      <c r="F14" s="87"/>
      <c r="G14" s="88">
        <f>SUM(D15:D22)</f>
        <v>6324.26895</v>
      </c>
      <c r="H14" s="89">
        <f>SUM(F15:F22)</f>
        <v>4.399185413188648</v>
      </c>
      <c r="I14" s="54"/>
      <c r="J14" s="54"/>
      <c r="K14" s="52"/>
      <c r="L14" s="52"/>
      <c r="M14" s="52"/>
      <c r="N14" s="52"/>
    </row>
    <row r="15" spans="1:14" ht="31.5">
      <c r="A15" s="90" t="s">
        <v>115</v>
      </c>
      <c r="B15" s="91">
        <v>2</v>
      </c>
      <c r="C15" s="92" t="s">
        <v>112</v>
      </c>
      <c r="D15" s="93">
        <v>0</v>
      </c>
      <c r="E15" s="97">
        <f aca="true" t="shared" si="0" ref="E15:E22">D15/$G$10/12</f>
        <v>0</v>
      </c>
      <c r="F15" s="232">
        <f aca="true" t="shared" si="1" ref="F15:F22">D15/$H$10/12</f>
        <v>0</v>
      </c>
      <c r="G15" s="83"/>
      <c r="H15" s="52"/>
      <c r="I15" s="54">
        <v>1.3</v>
      </c>
      <c r="J15" s="54" t="s">
        <v>113</v>
      </c>
      <c r="K15" s="52"/>
      <c r="L15" s="52"/>
      <c r="M15" s="94"/>
      <c r="N15" s="95"/>
    </row>
    <row r="16" spans="1:14" ht="31.5">
      <c r="A16" s="79" t="s">
        <v>196</v>
      </c>
      <c r="B16" s="80">
        <v>2</v>
      </c>
      <c r="C16" s="96" t="s">
        <v>112</v>
      </c>
      <c r="D16" s="97">
        <v>0</v>
      </c>
      <c r="E16" s="97">
        <f t="shared" si="0"/>
        <v>0</v>
      </c>
      <c r="F16" s="232">
        <f t="shared" si="1"/>
        <v>0</v>
      </c>
      <c r="G16" s="83"/>
      <c r="H16" s="52"/>
      <c r="I16" s="54"/>
      <c r="J16" s="54"/>
      <c r="K16" s="52"/>
      <c r="L16" s="52"/>
      <c r="M16" s="52"/>
      <c r="N16" s="52"/>
    </row>
    <row r="17" spans="1:14" ht="31.5">
      <c r="A17" s="79" t="s">
        <v>116</v>
      </c>
      <c r="B17" s="80"/>
      <c r="C17" s="96" t="s">
        <v>112</v>
      </c>
      <c r="D17" s="97">
        <v>0</v>
      </c>
      <c r="E17" s="97">
        <f t="shared" si="0"/>
        <v>0</v>
      </c>
      <c r="F17" s="232">
        <f t="shared" si="1"/>
        <v>0</v>
      </c>
      <c r="G17" s="83"/>
      <c r="H17" s="52"/>
      <c r="I17" s="54"/>
      <c r="J17" s="54"/>
      <c r="K17" s="52"/>
      <c r="L17" s="52"/>
      <c r="M17" s="52"/>
      <c r="N17" s="52"/>
    </row>
    <row r="18" spans="1:14" ht="31.5">
      <c r="A18" s="79" t="s">
        <v>117</v>
      </c>
      <c r="B18" s="80">
        <v>2</v>
      </c>
      <c r="C18" s="96" t="s">
        <v>112</v>
      </c>
      <c r="D18" s="97">
        <v>0</v>
      </c>
      <c r="E18" s="97">
        <f t="shared" si="0"/>
        <v>0</v>
      </c>
      <c r="F18" s="232">
        <f t="shared" si="1"/>
        <v>0</v>
      </c>
      <c r="G18" s="52"/>
      <c r="H18" s="52"/>
      <c r="I18" s="54"/>
      <c r="J18" s="54"/>
      <c r="K18" s="52"/>
      <c r="L18" s="52"/>
      <c r="M18" s="52"/>
      <c r="N18" s="52"/>
    </row>
    <row r="19" spans="1:14" ht="60">
      <c r="A19" s="79" t="s">
        <v>118</v>
      </c>
      <c r="B19" s="98">
        <v>1</v>
      </c>
      <c r="C19" s="99" t="s">
        <v>119</v>
      </c>
      <c r="D19" s="97">
        <v>0</v>
      </c>
      <c r="E19" s="97">
        <f t="shared" si="0"/>
        <v>0</v>
      </c>
      <c r="F19" s="232">
        <f t="shared" si="1"/>
        <v>0</v>
      </c>
      <c r="G19" s="83"/>
      <c r="H19" s="52"/>
      <c r="I19" s="54"/>
      <c r="J19" s="54"/>
      <c r="K19" s="52"/>
      <c r="L19" s="52"/>
      <c r="M19" s="52"/>
      <c r="N19" s="52"/>
    </row>
    <row r="20" spans="1:14" ht="31.5">
      <c r="A20" s="79" t="s">
        <v>197</v>
      </c>
      <c r="B20" s="208">
        <v>10.916666666666666</v>
      </c>
      <c r="C20" s="81" t="s">
        <v>198</v>
      </c>
      <c r="D20" s="97">
        <v>623.98575</v>
      </c>
      <c r="E20" s="97">
        <f t="shared" si="0"/>
        <v>0.29953233006912444</v>
      </c>
      <c r="F20" s="232">
        <f t="shared" si="1"/>
        <v>0.4340468489148581</v>
      </c>
      <c r="G20" s="83"/>
      <c r="H20" s="52"/>
      <c r="I20" s="54"/>
      <c r="J20" s="54"/>
      <c r="K20" s="52"/>
      <c r="L20" s="52"/>
      <c r="M20" s="52"/>
      <c r="N20" s="52"/>
    </row>
    <row r="21" spans="1:14" ht="31.5">
      <c r="A21" s="209" t="s">
        <v>199</v>
      </c>
      <c r="B21" s="210"/>
      <c r="C21" s="81" t="s">
        <v>112</v>
      </c>
      <c r="D21" s="97">
        <v>0</v>
      </c>
      <c r="E21" s="97">
        <f t="shared" si="0"/>
        <v>0</v>
      </c>
      <c r="F21" s="232">
        <f>D21/$H$10/12</f>
        <v>0</v>
      </c>
      <c r="G21" s="83"/>
      <c r="H21" s="52"/>
      <c r="I21" s="54"/>
      <c r="J21" s="54"/>
      <c r="K21" s="52"/>
      <c r="L21" s="52"/>
      <c r="M21" s="52"/>
      <c r="N21" s="52"/>
    </row>
    <row r="22" spans="1:14" ht="31.5">
      <c r="A22" s="100" t="s">
        <v>121</v>
      </c>
      <c r="B22" s="101"/>
      <c r="C22" s="102" t="s">
        <v>112</v>
      </c>
      <c r="D22" s="103">
        <v>5700.2832</v>
      </c>
      <c r="E22" s="103">
        <f t="shared" si="0"/>
        <v>2.736311059907834</v>
      </c>
      <c r="F22" s="232">
        <f t="shared" si="1"/>
        <v>3.9651385642737895</v>
      </c>
      <c r="G22" s="83"/>
      <c r="H22" s="52"/>
      <c r="I22" s="54"/>
      <c r="J22" s="54"/>
      <c r="K22" s="52"/>
      <c r="L22" s="52"/>
      <c r="M22" s="52"/>
      <c r="N22" s="52"/>
    </row>
    <row r="23" spans="1:14" ht="15">
      <c r="A23" s="104" t="s">
        <v>122</v>
      </c>
      <c r="B23" s="105"/>
      <c r="C23" s="105"/>
      <c r="D23" s="106"/>
      <c r="E23" s="107"/>
      <c r="F23" s="107"/>
      <c r="G23" s="108">
        <f>SUM(D24:D28)</f>
        <v>6377.434791564954</v>
      </c>
      <c r="H23" s="109">
        <f>SUM(F24:F28)</f>
        <v>4.436167773765272</v>
      </c>
      <c r="I23" s="54"/>
      <c r="J23" s="54"/>
      <c r="K23" s="52"/>
      <c r="L23" s="52"/>
      <c r="M23" s="52"/>
      <c r="N23" s="52"/>
    </row>
    <row r="24" spans="1:14" ht="31.5">
      <c r="A24" s="90" t="s">
        <v>123</v>
      </c>
      <c r="B24" s="91">
        <v>1</v>
      </c>
      <c r="C24" s="92" t="s">
        <v>120</v>
      </c>
      <c r="D24" s="110">
        <v>0</v>
      </c>
      <c r="E24" s="97">
        <f>D24/$G$10/12</f>
        <v>0</v>
      </c>
      <c r="F24" s="232">
        <f>D24/$H$10/12</f>
        <v>0</v>
      </c>
      <c r="G24" s="83"/>
      <c r="H24" s="52"/>
      <c r="I24" s="54"/>
      <c r="J24" s="54"/>
      <c r="K24" s="52"/>
      <c r="L24" s="52"/>
      <c r="M24" s="52"/>
      <c r="N24" s="52"/>
    </row>
    <row r="25" spans="1:14" ht="78.75">
      <c r="A25" s="211" t="s">
        <v>200</v>
      </c>
      <c r="B25" s="80">
        <v>0</v>
      </c>
      <c r="C25" s="96" t="s">
        <v>120</v>
      </c>
      <c r="D25" s="110">
        <v>1441.7045999999996</v>
      </c>
      <c r="E25" s="97">
        <f>D25/$G$10/12</f>
        <v>0.6920624999999999</v>
      </c>
      <c r="F25" s="232">
        <f>D25/$H$10/12</f>
        <v>1.0028551752921533</v>
      </c>
      <c r="G25" s="83"/>
      <c r="H25" s="52"/>
      <c r="I25" s="111" t="s">
        <v>124</v>
      </c>
      <c r="J25" s="112" t="s">
        <v>125</v>
      </c>
      <c r="K25" s="52"/>
      <c r="L25" s="52"/>
      <c r="M25" s="52"/>
      <c r="N25" s="52"/>
    </row>
    <row r="26" spans="1:14" ht="47.25">
      <c r="A26" s="79" t="s">
        <v>126</v>
      </c>
      <c r="B26" s="98">
        <v>1</v>
      </c>
      <c r="C26" s="113" t="s">
        <v>127</v>
      </c>
      <c r="D26" s="110">
        <v>554.448975947365</v>
      </c>
      <c r="E26" s="97">
        <f>D26/$G$10/12</f>
        <v>0.26615254221743717</v>
      </c>
      <c r="F26" s="232">
        <f>D26/$H$10/12</f>
        <v>0.3856768057508104</v>
      </c>
      <c r="G26" s="52"/>
      <c r="H26" s="52"/>
      <c r="I26" s="54">
        <v>0.38</v>
      </c>
      <c r="J26" s="54" t="s">
        <v>113</v>
      </c>
      <c r="K26" s="52"/>
      <c r="L26" s="52"/>
      <c r="M26" s="52"/>
      <c r="N26" s="52"/>
    </row>
    <row r="27" spans="1:14" ht="63">
      <c r="A27" s="79" t="s">
        <v>128</v>
      </c>
      <c r="B27" s="80">
        <v>2</v>
      </c>
      <c r="C27" s="96" t="s">
        <v>120</v>
      </c>
      <c r="D27" s="110">
        <v>809.0759213584156</v>
      </c>
      <c r="E27" s="97">
        <f>D27/$G$10/12</f>
        <v>0.3883812986551534</v>
      </c>
      <c r="F27" s="232">
        <f>D27/$H$10/12</f>
        <v>0.5627962725086363</v>
      </c>
      <c r="G27" s="83"/>
      <c r="H27" s="52"/>
      <c r="I27" s="111" t="s">
        <v>129</v>
      </c>
      <c r="J27" s="112" t="s">
        <v>130</v>
      </c>
      <c r="K27" s="52"/>
      <c r="L27" s="52"/>
      <c r="M27" s="52"/>
      <c r="N27" s="52"/>
    </row>
    <row r="28" spans="1:14" ht="47.25">
      <c r="A28" s="100" t="s">
        <v>201</v>
      </c>
      <c r="B28" s="101">
        <v>1</v>
      </c>
      <c r="C28" s="102" t="s">
        <v>131</v>
      </c>
      <c r="D28" s="110">
        <v>3572.2052942591745</v>
      </c>
      <c r="E28" s="97">
        <f>D28/$G$10/12</f>
        <v>1.7147682864147342</v>
      </c>
      <c r="F28" s="232">
        <f>D28/$H$10/12</f>
        <v>2.4848395202136717</v>
      </c>
      <c r="G28" s="83"/>
      <c r="H28" s="52"/>
      <c r="I28" s="54">
        <v>1.82</v>
      </c>
      <c r="J28" s="54" t="s">
        <v>132</v>
      </c>
      <c r="K28" s="52"/>
      <c r="L28" s="52"/>
      <c r="M28" s="52"/>
      <c r="N28" s="52"/>
    </row>
    <row r="29" spans="1:14" ht="15">
      <c r="A29" s="114" t="s">
        <v>133</v>
      </c>
      <c r="B29" s="115"/>
      <c r="C29" s="115"/>
      <c r="D29" s="116"/>
      <c r="E29" s="117"/>
      <c r="F29" s="117"/>
      <c r="G29" s="118">
        <f>SUM(D30:D40)</f>
        <v>2548.6544354135913</v>
      </c>
      <c r="H29" s="119">
        <f>SUM(F30:F40)</f>
        <v>1.7728536695976567</v>
      </c>
      <c r="I29" s="54"/>
      <c r="J29" s="54"/>
      <c r="K29" s="52"/>
      <c r="L29" s="52"/>
      <c r="M29" s="52"/>
      <c r="N29" s="52"/>
    </row>
    <row r="30" spans="1:14" ht="45.75" customHeight="1">
      <c r="A30" s="246" t="s">
        <v>134</v>
      </c>
      <c r="B30" s="248" t="s">
        <v>135</v>
      </c>
      <c r="C30" s="249"/>
      <c r="D30" s="110"/>
      <c r="E30" s="97"/>
      <c r="F30" s="232">
        <f aca="true" t="shared" si="2" ref="F30:F40">D30/$H$10/12</f>
        <v>0</v>
      </c>
      <c r="G30" s="120"/>
      <c r="H30" s="95"/>
      <c r="I30" s="111">
        <v>72.08</v>
      </c>
      <c r="J30" s="112" t="s">
        <v>136</v>
      </c>
      <c r="K30" s="95"/>
      <c r="L30" s="95"/>
      <c r="M30" s="95"/>
      <c r="N30" s="95"/>
    </row>
    <row r="31" spans="1:14" ht="15.75" customHeight="1">
      <c r="A31" s="247"/>
      <c r="B31" s="80">
        <v>2</v>
      </c>
      <c r="C31" s="121" t="s">
        <v>137</v>
      </c>
      <c r="D31" s="110">
        <v>0</v>
      </c>
      <c r="E31" s="97">
        <f>D31/$G$10/12</f>
        <v>0</v>
      </c>
      <c r="F31" s="232">
        <f t="shared" si="2"/>
        <v>0</v>
      </c>
      <c r="G31" s="120"/>
      <c r="H31" s="95"/>
      <c r="I31" s="122"/>
      <c r="J31" s="54"/>
      <c r="K31" s="95"/>
      <c r="L31" s="95"/>
      <c r="M31" s="95"/>
      <c r="N31" s="95"/>
    </row>
    <row r="32" spans="1:14" ht="33" customHeight="1">
      <c r="A32" s="247"/>
      <c r="B32" s="250" t="s">
        <v>202</v>
      </c>
      <c r="C32" s="251"/>
      <c r="D32" s="110"/>
      <c r="E32" s="97"/>
      <c r="F32" s="232">
        <f t="shared" si="2"/>
        <v>0</v>
      </c>
      <c r="G32" s="120"/>
      <c r="H32" s="95"/>
      <c r="I32" s="122">
        <v>0.16</v>
      </c>
      <c r="J32" s="54" t="s">
        <v>132</v>
      </c>
      <c r="K32" s="95"/>
      <c r="L32" s="95"/>
      <c r="M32" s="95"/>
      <c r="N32" s="95"/>
    </row>
    <row r="33" spans="1:14" ht="15.75" customHeight="1">
      <c r="A33" s="247"/>
      <c r="B33" s="80">
        <v>2</v>
      </c>
      <c r="C33" s="121" t="s">
        <v>137</v>
      </c>
      <c r="D33" s="110">
        <v>492.1281780955649</v>
      </c>
      <c r="E33" s="97">
        <f>D33/$G$10/12</f>
        <v>0.23623664463112756</v>
      </c>
      <c r="F33" s="232">
        <f t="shared" si="2"/>
        <v>0.34232622293792775</v>
      </c>
      <c r="G33" s="120"/>
      <c r="H33" s="95"/>
      <c r="I33" s="122"/>
      <c r="J33" s="54"/>
      <c r="K33" s="95"/>
      <c r="L33" s="95"/>
      <c r="M33" s="95"/>
      <c r="N33" s="95"/>
    </row>
    <row r="34" spans="1:14" ht="32.25" customHeight="1">
      <c r="A34" s="247"/>
      <c r="B34" s="250" t="s">
        <v>138</v>
      </c>
      <c r="C34" s="251"/>
      <c r="D34" s="110"/>
      <c r="E34" s="97"/>
      <c r="F34" s="232">
        <f t="shared" si="2"/>
        <v>0</v>
      </c>
      <c r="G34" s="120"/>
      <c r="H34" s="95"/>
      <c r="I34" s="122"/>
      <c r="J34" s="54"/>
      <c r="K34" s="95"/>
      <c r="L34" s="95"/>
      <c r="M34" s="95"/>
      <c r="N34" s="95"/>
    </row>
    <row r="35" spans="1:14" ht="13.5" customHeight="1">
      <c r="A35" s="247"/>
      <c r="B35" s="80">
        <v>12</v>
      </c>
      <c r="C35" s="121" t="s">
        <v>137</v>
      </c>
      <c r="D35" s="110">
        <v>192.10007351943605</v>
      </c>
      <c r="E35" s="97">
        <f>D35/$G$10/12</f>
        <v>0.09221393698129611</v>
      </c>
      <c r="F35" s="232">
        <f t="shared" si="2"/>
        <v>0.13362553806304678</v>
      </c>
      <c r="G35" s="120"/>
      <c r="H35" s="95"/>
      <c r="I35" s="122"/>
      <c r="J35" s="54"/>
      <c r="K35" s="95"/>
      <c r="L35" s="95"/>
      <c r="M35" s="95"/>
      <c r="N35" s="95"/>
    </row>
    <row r="36" spans="1:14" ht="33" customHeight="1">
      <c r="A36" s="247"/>
      <c r="B36" s="250" t="s">
        <v>139</v>
      </c>
      <c r="C36" s="251"/>
      <c r="D36" s="110"/>
      <c r="E36" s="97"/>
      <c r="F36" s="232">
        <f t="shared" si="2"/>
        <v>0</v>
      </c>
      <c r="G36" s="120"/>
      <c r="H36" s="95"/>
      <c r="I36" s="111" t="s">
        <v>140</v>
      </c>
      <c r="J36" s="112" t="s">
        <v>141</v>
      </c>
      <c r="K36" s="95"/>
      <c r="L36" s="95"/>
      <c r="M36" s="95"/>
      <c r="N36" s="95"/>
    </row>
    <row r="37" spans="1:14" ht="15.75" customHeight="1">
      <c r="A37" s="247"/>
      <c r="B37" s="80">
        <v>12</v>
      </c>
      <c r="C37" s="121" t="s">
        <v>120</v>
      </c>
      <c r="D37" s="110">
        <v>447.8501837985903</v>
      </c>
      <c r="E37" s="97">
        <f>D37/$G$10/12</f>
        <v>0.2149818470615353</v>
      </c>
      <c r="F37" s="232">
        <f t="shared" si="2"/>
        <v>0.3115262825532765</v>
      </c>
      <c r="G37" s="120"/>
      <c r="H37" s="95"/>
      <c r="I37" s="122"/>
      <c r="J37" s="54"/>
      <c r="K37" s="95"/>
      <c r="L37" s="95"/>
      <c r="M37" s="95"/>
      <c r="N37" s="95"/>
    </row>
    <row r="38" spans="1:14" ht="72.75" customHeight="1">
      <c r="A38" s="123" t="s">
        <v>142</v>
      </c>
      <c r="B38" s="252" t="s">
        <v>143</v>
      </c>
      <c r="C38" s="253"/>
      <c r="D38" s="110">
        <v>624.96</v>
      </c>
      <c r="E38" s="97">
        <f>D38/$G$10/12</f>
        <v>0.30000000000000004</v>
      </c>
      <c r="F38" s="232">
        <f t="shared" si="2"/>
        <v>0.43472454090150253</v>
      </c>
      <c r="G38" s="120"/>
      <c r="H38" s="95"/>
      <c r="I38" s="122">
        <v>0.97</v>
      </c>
      <c r="J38" s="54" t="s">
        <v>113</v>
      </c>
      <c r="K38" s="95"/>
      <c r="L38" s="95"/>
      <c r="M38" s="95"/>
      <c r="N38" s="95"/>
    </row>
    <row r="39" spans="1:14" ht="15.75">
      <c r="A39" s="124" t="s">
        <v>144</v>
      </c>
      <c r="B39" s="125">
        <v>1</v>
      </c>
      <c r="C39" s="126" t="s">
        <v>120</v>
      </c>
      <c r="D39" s="110">
        <v>374.976</v>
      </c>
      <c r="E39" s="97">
        <f>D39/$G$10/12</f>
        <v>0.18000000000000002</v>
      </c>
      <c r="F39" s="232">
        <f t="shared" si="2"/>
        <v>0.2608347245409015</v>
      </c>
      <c r="G39" s="120"/>
      <c r="H39" s="95"/>
      <c r="I39" s="240">
        <v>1.46</v>
      </c>
      <c r="J39" s="240" t="s">
        <v>113</v>
      </c>
      <c r="K39" s="95"/>
      <c r="L39" s="95"/>
      <c r="M39" s="95"/>
      <c r="N39" s="95"/>
    </row>
    <row r="40" spans="1:14" ht="15.75">
      <c r="A40" s="124" t="s">
        <v>145</v>
      </c>
      <c r="B40" s="127">
        <v>1</v>
      </c>
      <c r="C40" s="128" t="s">
        <v>120</v>
      </c>
      <c r="D40" s="110">
        <v>416.64</v>
      </c>
      <c r="E40" s="97">
        <f>D40/$G$10/12</f>
        <v>0.19999999999999998</v>
      </c>
      <c r="F40" s="232">
        <f t="shared" si="2"/>
        <v>0.28981636060100163</v>
      </c>
      <c r="G40" s="120"/>
      <c r="H40" s="95"/>
      <c r="I40" s="240"/>
      <c r="J40" s="240"/>
      <c r="K40" s="95"/>
      <c r="L40" s="95"/>
      <c r="M40" s="95"/>
      <c r="N40" s="95"/>
    </row>
    <row r="41" spans="1:14" ht="15">
      <c r="A41" s="129" t="s">
        <v>203</v>
      </c>
      <c r="B41" s="130"/>
      <c r="C41" s="130"/>
      <c r="D41" s="131">
        <f>SUM(D13:D40)</f>
        <v>15250.358176978543</v>
      </c>
      <c r="E41" s="233">
        <f>SUM(E13:E40)</f>
        <v>7.320640445938243</v>
      </c>
      <c r="F41" s="132"/>
      <c r="G41" s="133"/>
      <c r="H41" s="134"/>
      <c r="I41" s="54"/>
      <c r="J41" s="54"/>
      <c r="K41" s="52"/>
      <c r="L41" s="52"/>
      <c r="M41" s="52"/>
      <c r="N41" s="52"/>
    </row>
    <row r="42" spans="1:14" ht="15.75">
      <c r="A42" s="212" t="s">
        <v>204</v>
      </c>
      <c r="B42" s="213"/>
      <c r="C42" s="213"/>
      <c r="D42" s="214">
        <f>D41*0.1</f>
        <v>1525.0358176978543</v>
      </c>
      <c r="E42" s="215"/>
      <c r="F42" s="215"/>
      <c r="G42" s="216"/>
      <c r="H42" s="217"/>
      <c r="I42" s="54"/>
      <c r="J42" s="54"/>
      <c r="K42" s="52"/>
      <c r="L42" s="52"/>
      <c r="M42" s="52"/>
      <c r="N42" s="52"/>
    </row>
    <row r="43" spans="1:14" ht="15.75">
      <c r="A43" s="129" t="s">
        <v>205</v>
      </c>
      <c r="B43" s="130"/>
      <c r="C43" s="130"/>
      <c r="D43" s="218">
        <f>D41+D42</f>
        <v>16775.393994676397</v>
      </c>
      <c r="E43" s="219">
        <f>D43/$G$10/12</f>
        <v>8.052704490532065</v>
      </c>
      <c r="F43" s="132"/>
      <c r="G43" s="220">
        <f>G12+G14+G23+G29+G41+D42</f>
        <v>16775.3939946764</v>
      </c>
      <c r="H43" s="134"/>
      <c r="I43" s="54"/>
      <c r="J43" s="54"/>
      <c r="K43" s="52"/>
      <c r="L43" s="52"/>
      <c r="M43" s="52"/>
      <c r="N43" s="52"/>
    </row>
    <row r="44" spans="1:14" ht="15.75">
      <c r="A44" s="137"/>
      <c r="B44" s="138"/>
      <c r="C44" s="138"/>
      <c r="D44" s="221"/>
      <c r="E44" s="140"/>
      <c r="F44" s="139"/>
      <c r="G44" s="135"/>
      <c r="H44" s="135"/>
      <c r="I44" s="65"/>
      <c r="J44" s="54"/>
      <c r="K44" s="136"/>
      <c r="L44" s="136"/>
      <c r="M44" s="136"/>
      <c r="N44" s="136"/>
    </row>
    <row r="45" spans="1:14" ht="15.75" customHeight="1" hidden="1">
      <c r="A45" s="141" t="s">
        <v>147</v>
      </c>
      <c r="B45" s="142">
        <f>G10-C45</f>
        <v>0</v>
      </c>
      <c r="C45" s="141">
        <v>173.6</v>
      </c>
      <c r="D45" s="220">
        <v>12266</v>
      </c>
      <c r="E45" s="143">
        <f>D45/C45/12</f>
        <v>5.888056835637481</v>
      </c>
      <c r="F45" s="222"/>
      <c r="G45" s="223" t="s">
        <v>148</v>
      </c>
      <c r="H45" s="144">
        <f>E43/E45</f>
        <v>1.367633620958454</v>
      </c>
      <c r="I45" s="54"/>
      <c r="J45" s="54"/>
      <c r="K45" s="52" t="s">
        <v>148</v>
      </c>
      <c r="L45" s="52"/>
      <c r="M45" s="52"/>
      <c r="N45" s="52"/>
    </row>
    <row r="46" spans="1:14" ht="15.75" customHeight="1" hidden="1">
      <c r="A46" s="52"/>
      <c r="B46" s="52"/>
      <c r="C46" s="52"/>
      <c r="D46" s="224">
        <f>D45/1.18</f>
        <v>10394.915254237289</v>
      </c>
      <c r="E46" s="145">
        <f>E45/1.18</f>
        <v>4.989878674269051</v>
      </c>
      <c r="F46" s="146"/>
      <c r="G46" s="225" t="s">
        <v>149</v>
      </c>
      <c r="H46" s="147">
        <f>E43/E46</f>
        <v>1.6138076727309758</v>
      </c>
      <c r="I46" s="54"/>
      <c r="J46" s="54"/>
      <c r="K46" s="52"/>
      <c r="L46" s="52"/>
      <c r="M46" s="52"/>
      <c r="N46" s="52"/>
    </row>
    <row r="47" spans="1:14" ht="15.75" customHeight="1" hidden="1">
      <c r="A47" s="52"/>
      <c r="B47" s="52"/>
      <c r="C47" s="52"/>
      <c r="D47" s="140"/>
      <c r="E47" s="140"/>
      <c r="F47" s="148"/>
      <c r="G47" s="81"/>
      <c r="H47" s="149"/>
      <c r="I47" s="54"/>
      <c r="J47" s="54"/>
      <c r="K47" s="52" t="s">
        <v>150</v>
      </c>
      <c r="L47" s="52"/>
      <c r="M47" s="52"/>
      <c r="N47" s="52"/>
    </row>
    <row r="48" spans="1:14" ht="15" customHeight="1" hidden="1">
      <c r="A48" s="52"/>
      <c r="B48" s="52"/>
      <c r="C48" s="52"/>
      <c r="D48" s="150">
        <f>E48*G10*12</f>
        <v>16540.608</v>
      </c>
      <c r="E48" s="150">
        <v>7.94</v>
      </c>
      <c r="F48" s="150"/>
      <c r="G48" s="150" t="s">
        <v>150</v>
      </c>
      <c r="H48" s="151">
        <f>E43/E48</f>
        <v>1.0141945202181442</v>
      </c>
      <c r="I48" s="54"/>
      <c r="J48" s="54"/>
      <c r="K48" s="52" t="s">
        <v>152</v>
      </c>
      <c r="L48" s="52"/>
      <c r="M48" s="52"/>
      <c r="N48" s="52"/>
    </row>
    <row r="49" spans="1:14" ht="15" customHeight="1" hidden="1">
      <c r="A49" s="52"/>
      <c r="B49" s="52"/>
      <c r="C49" s="52"/>
      <c r="D49" s="152">
        <f>D43-D48</f>
        <v>234.7859946763965</v>
      </c>
      <c r="E49" s="152">
        <f>E43-E48</f>
        <v>0.11270449053206466</v>
      </c>
      <c r="F49" s="153"/>
      <c r="G49" s="153" t="s">
        <v>151</v>
      </c>
      <c r="H49" s="52"/>
      <c r="I49" s="54"/>
      <c r="J49" s="54"/>
      <c r="K49" s="52"/>
      <c r="L49" s="52"/>
      <c r="M49" s="52"/>
      <c r="N49" s="52"/>
    </row>
    <row r="50" spans="1:14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</row>
    <row r="51" spans="1:14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</row>
    <row r="52" spans="1:14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</row>
    <row r="53" spans="1:14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</row>
    <row r="54" spans="1:14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</row>
    <row r="55" spans="1:14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</row>
    <row r="56" spans="1:14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</row>
    <row r="57" spans="1:14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</row>
    <row r="58" spans="1:14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</row>
    <row r="59" spans="1:14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</row>
    <row r="60" spans="1:14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</row>
    <row r="61" spans="1:14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</row>
    <row r="62" spans="1:14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</row>
    <row r="63" spans="1:14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</row>
    <row r="64" spans="1:14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</row>
    <row r="65" spans="1:14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</row>
    <row r="66" spans="1:14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</row>
    <row r="67" spans="1:14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</row>
    <row r="68" spans="1:14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</row>
    <row r="69" spans="1:14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</row>
    <row r="70" spans="1:14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</row>
    <row r="71" spans="1:14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</row>
    <row r="72" spans="1:14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</row>
    <row r="73" spans="1:14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</row>
    <row r="74" spans="1:14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</row>
    <row r="75" spans="1:14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</row>
    <row r="76" spans="1:14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</row>
    <row r="77" spans="1:14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</row>
    <row r="78" spans="1:14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</row>
    <row r="79" spans="1:14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</row>
    <row r="80" spans="1:14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</row>
    <row r="81" spans="1:14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</row>
    <row r="82" spans="1:14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</row>
    <row r="83" spans="1:14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</row>
    <row r="84" spans="1:14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</row>
  </sheetData>
  <sheetProtection/>
  <mergeCells count="14">
    <mergeCell ref="B32:C32"/>
    <mergeCell ref="B34:C34"/>
    <mergeCell ref="B36:C36"/>
    <mergeCell ref="B38:C38"/>
    <mergeCell ref="I39:I40"/>
    <mergeCell ref="J39:J40"/>
    <mergeCell ref="D1:E1"/>
    <mergeCell ref="C2:D2"/>
    <mergeCell ref="C3:D3"/>
    <mergeCell ref="A8:E8"/>
    <mergeCell ref="A9:E9"/>
    <mergeCell ref="B11:C11"/>
    <mergeCell ref="A30:A37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0.57421875" style="0" customWidth="1"/>
    <col min="2" max="2" width="3.421875" style="0" customWidth="1"/>
    <col min="3" max="3" width="17.57421875" style="0" customWidth="1"/>
    <col min="4" max="4" width="11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4"/>
      <c r="B1" s="154"/>
      <c r="C1" s="52"/>
      <c r="D1" s="235" t="s">
        <v>153</v>
      </c>
      <c r="E1" s="235"/>
    </row>
    <row r="2" spans="1:5" ht="12.75" customHeight="1">
      <c r="A2" s="154"/>
      <c r="B2" s="154"/>
      <c r="C2" s="241" t="s">
        <v>1</v>
      </c>
      <c r="D2" s="241"/>
      <c r="E2" s="155"/>
    </row>
    <row r="3" spans="1:5" ht="45" customHeight="1">
      <c r="A3" s="154"/>
      <c r="B3" s="154"/>
      <c r="C3" s="242" t="s">
        <v>2</v>
      </c>
      <c r="D3" s="242"/>
      <c r="E3" s="242"/>
    </row>
    <row r="4" spans="1:5" ht="22.5" customHeight="1">
      <c r="A4" s="154"/>
      <c r="B4" s="154"/>
      <c r="C4" s="55"/>
      <c r="D4" s="56" t="s">
        <v>3</v>
      </c>
      <c r="E4" s="154"/>
    </row>
    <row r="5" spans="1:5" ht="15.75">
      <c r="A5" s="154"/>
      <c r="B5" s="154"/>
      <c r="C5" s="58" t="s">
        <v>207</v>
      </c>
      <c r="D5" s="56"/>
      <c r="E5" s="154"/>
    </row>
    <row r="6" spans="1:5" ht="12" customHeight="1">
      <c r="A6" s="154"/>
      <c r="B6" s="154"/>
      <c r="C6" s="5" t="s">
        <v>4</v>
      </c>
      <c r="D6" s="60"/>
      <c r="E6" s="154"/>
    </row>
    <row r="7" spans="1:5" ht="17.25" customHeight="1">
      <c r="A7" s="154"/>
      <c r="B7" s="154"/>
      <c r="C7" s="6" t="s">
        <v>100</v>
      </c>
      <c r="D7" s="62"/>
      <c r="E7" s="154"/>
    </row>
    <row r="8" spans="1:5" ht="30.75" customHeight="1">
      <c r="A8" s="254" t="s">
        <v>103</v>
      </c>
      <c r="B8" s="254"/>
      <c r="C8" s="254"/>
      <c r="D8" s="254"/>
      <c r="E8" s="254"/>
    </row>
    <row r="9" spans="1:8" ht="45.75" customHeight="1">
      <c r="A9" s="263" t="s">
        <v>154</v>
      </c>
      <c r="B9" s="263"/>
      <c r="C9" s="263"/>
      <c r="D9" s="263"/>
      <c r="E9" s="263"/>
      <c r="G9" s="67">
        <v>119.8</v>
      </c>
      <c r="H9" s="68">
        <v>173.6</v>
      </c>
    </row>
    <row r="10" spans="1:5" ht="16.5">
      <c r="A10" s="156"/>
      <c r="B10" s="156"/>
      <c r="C10" s="156" t="s">
        <v>177</v>
      </c>
      <c r="D10" s="156"/>
      <c r="E10" s="156"/>
    </row>
    <row r="11" spans="1:5" ht="84" customHeight="1">
      <c r="A11" s="157"/>
      <c r="B11" s="244" t="s">
        <v>105</v>
      </c>
      <c r="C11" s="245"/>
      <c r="D11" s="158" t="s">
        <v>155</v>
      </c>
      <c r="E11" s="158" t="s">
        <v>156</v>
      </c>
    </row>
    <row r="12" spans="1:5" ht="15.75" customHeight="1">
      <c r="A12" s="264" t="s">
        <v>157</v>
      </c>
      <c r="B12" s="265"/>
      <c r="C12" s="265"/>
      <c r="D12" s="265"/>
      <c r="E12" s="266"/>
    </row>
    <row r="13" spans="1:5" ht="48" customHeight="1">
      <c r="A13" s="90" t="s">
        <v>158</v>
      </c>
      <c r="B13" s="159">
        <v>1</v>
      </c>
      <c r="C13" s="160" t="s">
        <v>112</v>
      </c>
      <c r="D13" s="229">
        <v>3341.829707299577</v>
      </c>
      <c r="E13" s="162">
        <f>D13/12/$H$9</f>
        <v>1.6041809270831304</v>
      </c>
    </row>
    <row r="14" spans="1:5" ht="47.25">
      <c r="A14" s="79" t="s">
        <v>159</v>
      </c>
      <c r="B14" s="163">
        <v>12</v>
      </c>
      <c r="C14" s="164" t="s">
        <v>120</v>
      </c>
      <c r="D14" s="165">
        <v>0</v>
      </c>
      <c r="E14" s="166">
        <f>D14/12/$H$9</f>
        <v>0</v>
      </c>
    </row>
    <row r="15" spans="1:5" ht="33" customHeight="1">
      <c r="A15" s="79" t="s">
        <v>160</v>
      </c>
      <c r="B15" s="163">
        <v>2</v>
      </c>
      <c r="C15" s="164" t="s">
        <v>120</v>
      </c>
      <c r="D15" s="165">
        <v>0</v>
      </c>
      <c r="E15" s="166">
        <f>D15/12/$H$9</f>
        <v>0</v>
      </c>
    </row>
    <row r="16" spans="1:5" ht="30.75" customHeight="1">
      <c r="A16" s="79" t="s">
        <v>161</v>
      </c>
      <c r="B16" s="163">
        <v>1</v>
      </c>
      <c r="C16" s="164" t="s">
        <v>120</v>
      </c>
      <c r="D16" s="167">
        <v>0</v>
      </c>
      <c r="E16" s="168">
        <f>D16/12/$H$9</f>
        <v>0</v>
      </c>
    </row>
    <row r="17" spans="1:5" ht="33.75" customHeight="1">
      <c r="A17" s="267" t="s">
        <v>114</v>
      </c>
      <c r="B17" s="268"/>
      <c r="C17" s="268"/>
      <c r="D17" s="268"/>
      <c r="E17" s="269"/>
    </row>
    <row r="18" spans="1:5" ht="17.25" customHeight="1">
      <c r="A18" s="90" t="s">
        <v>162</v>
      </c>
      <c r="B18" s="159">
        <v>4</v>
      </c>
      <c r="C18" s="160" t="s">
        <v>120</v>
      </c>
      <c r="D18" s="161">
        <v>0</v>
      </c>
      <c r="E18" s="166">
        <f>D18/12/$H$9</f>
        <v>0</v>
      </c>
    </row>
    <row r="19" spans="1:5" ht="15" customHeight="1">
      <c r="A19" s="79" t="s">
        <v>163</v>
      </c>
      <c r="B19" s="169"/>
      <c r="C19" s="164" t="s">
        <v>112</v>
      </c>
      <c r="D19" s="165">
        <v>0</v>
      </c>
      <c r="E19" s="166">
        <f>D19/12/$H$9</f>
        <v>0</v>
      </c>
    </row>
    <row r="20" spans="1:5" ht="33.75" customHeight="1">
      <c r="A20" s="100" t="s">
        <v>164</v>
      </c>
      <c r="B20" s="170">
        <v>1</v>
      </c>
      <c r="C20" s="171" t="s">
        <v>165</v>
      </c>
      <c r="D20" s="176">
        <v>642.5135332930515</v>
      </c>
      <c r="E20" s="166">
        <f>D20/12/$H$9</f>
        <v>0.3084262352597214</v>
      </c>
    </row>
    <row r="21" spans="1:5" ht="15.75" customHeight="1">
      <c r="A21" s="255" t="s">
        <v>166</v>
      </c>
      <c r="B21" s="256"/>
      <c r="C21" s="256"/>
      <c r="D21" s="257"/>
      <c r="E21" s="258"/>
    </row>
    <row r="22" spans="1:5" ht="94.5">
      <c r="A22" s="172" t="s">
        <v>167</v>
      </c>
      <c r="B22" s="259" t="s">
        <v>168</v>
      </c>
      <c r="C22" s="260"/>
      <c r="D22" s="228">
        <v>0</v>
      </c>
      <c r="E22" s="166">
        <f>D22/12/$H$9</f>
        <v>0</v>
      </c>
    </row>
    <row r="23" spans="1:5" s="174" customFormat="1" ht="15.75">
      <c r="A23" s="175" t="s">
        <v>169</v>
      </c>
      <c r="B23" s="261" t="s">
        <v>165</v>
      </c>
      <c r="C23" s="262"/>
      <c r="D23" s="227">
        <v>976.1916986116148</v>
      </c>
      <c r="E23" s="173">
        <f>D23/12/$H$9</f>
        <v>0.46860200586195033</v>
      </c>
    </row>
    <row r="24" spans="1:10" s="174" customFormat="1" ht="15.75">
      <c r="A24" s="277" t="s">
        <v>170</v>
      </c>
      <c r="B24" s="278"/>
      <c r="C24" s="278"/>
      <c r="D24" s="279"/>
      <c r="E24" s="280"/>
      <c r="F24"/>
      <c r="G24"/>
      <c r="H24"/>
      <c r="I24"/>
      <c r="J24"/>
    </row>
    <row r="25" spans="1:5" ht="15.75" customHeight="1">
      <c r="A25" s="177" t="s">
        <v>171</v>
      </c>
      <c r="B25" s="275"/>
      <c r="C25" s="276"/>
      <c r="D25" s="165"/>
      <c r="E25" s="178">
        <f>D25/12/$H$9</f>
        <v>0</v>
      </c>
    </row>
    <row r="26" spans="1:5" ht="16.5" customHeight="1">
      <c r="A26" s="179" t="s">
        <v>172</v>
      </c>
      <c r="B26" s="270"/>
      <c r="C26" s="271"/>
      <c r="D26" s="165"/>
      <c r="E26" s="178">
        <f>D26/12/$H$9</f>
        <v>0</v>
      </c>
    </row>
    <row r="27" spans="1:5" ht="14.25">
      <c r="A27" s="272" t="s">
        <v>146</v>
      </c>
      <c r="B27" s="273"/>
      <c r="C27" s="273"/>
      <c r="D27" s="273"/>
      <c r="E27" s="274"/>
    </row>
    <row r="28" spans="1:5" ht="15.75">
      <c r="A28" s="180" t="s">
        <v>173</v>
      </c>
      <c r="B28" s="181"/>
      <c r="C28" s="181"/>
      <c r="D28" s="182">
        <f>D13+D14+D15+D16+D18+D19+D20+D22+D23+D25+D26</f>
        <v>4960.5349392042435</v>
      </c>
      <c r="E28" s="183">
        <f>E13+E14+E15+E16+E18+E19+E20+E22+E23+E25+E26</f>
        <v>2.381209168204802</v>
      </c>
    </row>
    <row r="30" ht="12.75">
      <c r="D30" s="226">
        <v>0.2957030362910373</v>
      </c>
    </row>
  </sheetData>
  <sheetProtection/>
  <mergeCells count="15">
    <mergeCell ref="A27:E27"/>
    <mergeCell ref="B25:C25"/>
    <mergeCell ref="A24:E24"/>
    <mergeCell ref="B23:C23"/>
    <mergeCell ref="A9:E9"/>
    <mergeCell ref="B11:C11"/>
    <mergeCell ref="A12:E12"/>
    <mergeCell ref="A17:E17"/>
    <mergeCell ref="B26:C26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2012-07-24T07:07:14Z</cp:lastPrinted>
  <dcterms:created xsi:type="dcterms:W3CDTF">1996-10-08T23:32:33Z</dcterms:created>
  <dcterms:modified xsi:type="dcterms:W3CDTF">2012-07-24T07:07:16Z</dcterms:modified>
  <cp:category/>
  <cp:version/>
  <cp:contentType/>
  <cp:contentStatus/>
</cp:coreProperties>
</file>