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<sst xmlns="http://schemas.openxmlformats.org/spreadsheetml/2006/main" count="292" uniqueCount="206">
  <si>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</si>
  <si>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</si>
  <si>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</si>
  <si>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</si>
  <si>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</si>
  <si>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</si>
  <si>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</si>
  <si>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</si>
  <si>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</si>
  <si>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</si>
  <si>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</si>
  <si>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</si>
  <si>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</si>
  <si>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</si>
  <si>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</si>
  <si>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</si>
  <si>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</si>
  <si>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</si>
  <si>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</si>
  <si>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</si>
  <si>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</si>
  <si>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</si>
  <si>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</si>
  <si>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</si>
  <si>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</si>
  <si>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</si>
  <si>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</si>
  <si>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</si>
  <si>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</si>
  <si>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</si>
  <si>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</si>
  <si>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</si>
  <si>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</si>
  <si>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</si>
  <si>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</si>
  <si>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</si>
  <si>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</si>
  <si>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</si>
  <si>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</si>
  <si>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</si>
  <si>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</si>
  <si>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</si>
  <si>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</si>
  <si>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</si>
  <si>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</si>
  <si>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</si>
  <si>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</si>
  <si>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</si>
  <si>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</si>
  <si>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</si>
  <si>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</si>
  <si>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</si>
  <si>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</si>
  <si>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</si>
  <si>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</si>
  <si>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</si>
  <si>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</si>
  <si>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</si>
  <si>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</si>
  <si>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</si>
  <si>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</si>
  <si>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</si>
  <si>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</si>
  <si>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</si>
  <si>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чердачное</t>
  </si>
  <si>
    <t>междуэтажные</t>
  </si>
  <si>
    <t>подвальные</t>
  </si>
  <si>
    <t>деревянные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</si>
  <si>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</si>
  <si>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</si>
  <si>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</si>
  <si>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</si>
  <si>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</si>
  <si>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</si>
  <si>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</si>
  <si>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</si>
  <si>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</si>
  <si>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</si>
  <si>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</si>
  <si>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</si>
  <si>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</si>
  <si>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</si>
  <si>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</si>
  <si>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</si>
  <si>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</si>
  <si>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</si>
  <si>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</si>
  <si>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</si>
  <si>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</si>
  <si>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</si>
  <si>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</si>
  <si>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</si>
  <si>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</si>
  <si>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</si>
  <si>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</si>
  <si>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</si>
  <si>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</si>
  <si>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</si>
  <si>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</si>
  <si>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</si>
  <si>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</si>
  <si>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</si>
  <si>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</si>
  <si>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</si>
  <si>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</si>
  <si>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</si>
  <si>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</si>
  <si>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</si>
  <si>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</si>
  <si>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</si>
  <si>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</si>
  <si>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</si>
  <si>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</si>
  <si>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</si>
  <si>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</si>
  <si>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</si>
  <si>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</si>
  <si>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</si>
  <si>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</si>
  <si>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</si>
  <si>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</si>
  <si>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</si>
  <si>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</si>
  <si>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</si>
  <si>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</si>
  <si>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</si>
  <si>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</si>
  <si>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</si>
  <si>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</si>
  <si>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</si>
  <si>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</si>
  <si>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</si>
  <si>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</si>
  <si>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</si>
  <si>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</si>
  <si>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</si>
  <si>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</si>
  <si>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</si>
  <si>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</si>
  <si>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</si>
  <si>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</si>
  <si>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</si>
  <si>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</si>
  <si>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</si>
  <si>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</si>
  <si>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</si>
  <si>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</si>
  <si>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</si>
  <si>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</si>
  <si>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</si>
  <si>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</si>
  <si>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</si>
  <si>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</si>
  <si>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</si>
  <si>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</si>
  <si>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</si>
  <si>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</si>
  <si>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</si>
  <si>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</si>
  <si>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</si>
  <si>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</si>
  <si>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</si>
  <si>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</si>
  <si>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</si>
  <si>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</si>
  <si>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</si>
  <si>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</si>
  <si>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</si>
  <si>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</si>
  <si>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</si>
  <si>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</si>
  <si>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</si>
  <si>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</si>
  <si>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</si>
  <si>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</si>
  <si>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</si>
  <si>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</si>
  <si>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</si>
  <si>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</si>
  <si>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</si>
  <si>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</si>
  <si>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</si>
  <si>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</si>
  <si>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</si>
  <si>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</si>
  <si>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ул.Звездинская, 2</t>
  </si>
  <si>
    <t>жилой дом</t>
  </si>
  <si>
    <t>н/уст.</t>
  </si>
  <si>
    <t>бутовый  ленточный</t>
  </si>
  <si>
    <t>осадка, выбоины</t>
  </si>
  <si>
    <t xml:space="preserve"> гниль, незначит.осадка</t>
  </si>
  <si>
    <t>деревянные отепленные</t>
  </si>
  <si>
    <t>незначительные прогибы балок</t>
  </si>
  <si>
    <t>железо</t>
  </si>
  <si>
    <t>хорошее</t>
  </si>
  <si>
    <t>дощатые, окрашенные</t>
  </si>
  <si>
    <t xml:space="preserve"> щели, трещины</t>
  </si>
  <si>
    <t xml:space="preserve"> 1-створные, глухие</t>
  </si>
  <si>
    <t>сырость в  подоконниках</t>
  </si>
  <si>
    <t>простые  филенчатые</t>
  </si>
  <si>
    <t xml:space="preserve">перекос полотен, двери обвисли </t>
  </si>
  <si>
    <t xml:space="preserve"> штукатурка, побелка, окраска</t>
  </si>
  <si>
    <t xml:space="preserve">значительно утрачена  </t>
  </si>
  <si>
    <t xml:space="preserve"> 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</si>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</sst>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3" fillId="40" borderId="14" xfId="0" applyFont="1" applyFill="1" applyBorder="1" applyAlignment="1">
      <alignment/>
    </xf>
    <xf numFmtId="180" fontId="13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3" fillId="37" borderId="15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3" fillId="36" borderId="14" xfId="55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0" fontId="3" fillId="42" borderId="23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4" xfId="0" applyFont="1" applyFill="1" applyBorder="1" applyAlignment="1">
      <alignment vertical="top"/>
    </xf>
    <xf numFmtId="181" fontId="11" fillId="42" borderId="14" xfId="0" applyNumberFormat="1" applyFont="1" applyFill="1" applyBorder="1" applyAlignment="1">
      <alignment horizontal="center" vertical="top" wrapText="1"/>
    </xf>
    <xf numFmtId="43" fontId="11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9" fontId="13" fillId="36" borderId="0" xfId="55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14" fillId="36" borderId="14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1" fillId="41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2" fontId="3" fillId="41" borderId="23" xfId="0" applyNumberFormat="1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9.28125" style="0" customWidth="1"/>
    <col min="3" max="3" width="15.140625" style="0" customWidth="1"/>
  </cols>
  <sheetData>
    <row r="1" spans="1:3" ht="29.25" customHeight="1">
      <c r="A1" s="1"/>
      <c r="B1" s="234" t="s">
        <v>0</v>
      </c>
      <c r="C1" s="234"/>
    </row>
    <row r="2" spans="1:3" ht="15.75">
      <c r="A2" s="1"/>
      <c r="B2" s="235" t="s">
        <v>1</v>
      </c>
      <c r="C2" s="235"/>
    </row>
    <row r="3" spans="1:3" ht="62.25" customHeight="1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173</v>
      </c>
      <c r="C6" s="7" t="s">
        <v>174</v>
      </c>
    </row>
    <row r="7" spans="1:3" ht="15.75">
      <c r="A7" s="235" t="s">
        <v>6</v>
      </c>
      <c r="B7" s="235"/>
      <c r="C7" s="235"/>
    </row>
    <row r="8" spans="1:3" ht="33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185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186</v>
      </c>
      <c r="C12" s="8"/>
    </row>
    <row r="13" spans="1:3" ht="15.75">
      <c r="A13" s="8" t="s">
        <v>12</v>
      </c>
      <c r="B13" s="9" t="s">
        <v>187</v>
      </c>
      <c r="C13" s="3"/>
    </row>
    <row r="14" spans="1:3" ht="15.75" customHeight="1">
      <c r="A14" s="238" t="s">
        <v>13</v>
      </c>
      <c r="B14" s="238"/>
      <c r="C14" s="12">
        <v>0.49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2</v>
      </c>
      <c r="C23" s="3"/>
    </row>
    <row r="24" spans="1:3" ht="31.5" customHeight="1">
      <c r="A24" s="236" t="s">
        <v>24</v>
      </c>
      <c r="B24" s="236"/>
      <c r="C24" s="15" t="s">
        <v>17</v>
      </c>
    </row>
    <row r="25" spans="1:3" ht="32.25" customHeight="1">
      <c r="A25" s="236" t="s">
        <v>25</v>
      </c>
      <c r="B25" s="236"/>
      <c r="C25" s="16" t="s">
        <v>17</v>
      </c>
    </row>
    <row r="26" spans="1:3" ht="46.5" customHeight="1">
      <c r="A26" s="236" t="s">
        <v>26</v>
      </c>
      <c r="B26" s="236"/>
      <c r="C26" s="15" t="s">
        <v>17</v>
      </c>
    </row>
    <row r="27" spans="1:3" ht="15.75">
      <c r="A27" s="8" t="s">
        <v>27</v>
      </c>
      <c r="B27" s="10">
        <v>300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67.5</v>
      </c>
      <c r="C30" s="10" t="s">
        <v>32</v>
      </c>
    </row>
    <row r="31" spans="1:3" ht="15.75">
      <c r="A31" s="18" t="s">
        <v>33</v>
      </c>
      <c r="B31" s="17">
        <v>67.5</v>
      </c>
      <c r="C31" s="17" t="s">
        <v>32</v>
      </c>
    </row>
    <row r="32" spans="1:3" ht="15.75">
      <c r="A32" s="20" t="s">
        <v>34</v>
      </c>
      <c r="B32" s="17">
        <v>43.5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0</v>
      </c>
      <c r="C39" s="27"/>
    </row>
    <row r="40" spans="1:3" ht="15.75">
      <c r="A40" s="28" t="s">
        <v>43</v>
      </c>
      <c r="B40" s="24">
        <v>0</v>
      </c>
      <c r="C40" s="8" t="s">
        <v>32</v>
      </c>
    </row>
    <row r="41" spans="1:3" ht="15.75">
      <c r="A41" s="29" t="s">
        <v>44</v>
      </c>
      <c r="B41" s="24"/>
      <c r="C41" s="8" t="s">
        <v>32</v>
      </c>
    </row>
    <row r="42" spans="1:3" ht="15.75">
      <c r="A42" s="28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/>
      <c r="C43" s="10" t="s">
        <v>32</v>
      </c>
    </row>
    <row r="44" spans="1:3" ht="15.75">
      <c r="A44" s="1" t="s">
        <v>47</v>
      </c>
      <c r="B44" s="30"/>
      <c r="C44" s="30"/>
    </row>
    <row r="45" spans="1:3" ht="15.75">
      <c r="A45" s="1" t="s">
        <v>48</v>
      </c>
      <c r="B45" s="31">
        <v>7</v>
      </c>
      <c r="C45" s="30" t="s">
        <v>49</v>
      </c>
    </row>
    <row r="46" spans="1:3" ht="15.75">
      <c r="A46" s="8" t="s">
        <v>50</v>
      </c>
      <c r="B46" s="31">
        <v>109.5</v>
      </c>
      <c r="C46" s="17" t="s">
        <v>32</v>
      </c>
    </row>
    <row r="47" spans="1:3" ht="15.75">
      <c r="A47" s="32" t="s">
        <v>51</v>
      </c>
      <c r="B47" s="33"/>
      <c r="C47" s="8"/>
    </row>
    <row r="48" spans="1:3" ht="15.75">
      <c r="A48" s="34" t="s">
        <v>52</v>
      </c>
      <c r="B48" s="33"/>
      <c r="C48" s="8"/>
    </row>
    <row r="49" spans="1:3" ht="15.75">
      <c r="A49" s="34" t="s">
        <v>53</v>
      </c>
      <c r="B49" s="35">
        <v>109.5</v>
      </c>
      <c r="C49" s="8"/>
    </row>
    <row r="50" spans="1:3" ht="15.75">
      <c r="A50" s="34" t="s">
        <v>54</v>
      </c>
      <c r="B50" s="33"/>
      <c r="C50" s="8"/>
    </row>
    <row r="51" spans="1:3" ht="15.75">
      <c r="A51" s="235" t="s">
        <v>55</v>
      </c>
      <c r="B51" s="235"/>
      <c r="C51" s="235"/>
    </row>
    <row r="52" spans="1:3" ht="15.75">
      <c r="A52" s="1"/>
      <c r="B52" s="3"/>
      <c r="C52" s="3"/>
    </row>
    <row r="53" spans="1:3" ht="110.25">
      <c r="A53" s="36" t="s">
        <v>56</v>
      </c>
      <c r="B53" s="36" t="s">
        <v>57</v>
      </c>
      <c r="C53" s="36" t="s">
        <v>58</v>
      </c>
    </row>
    <row r="54" spans="1:3" ht="31.5">
      <c r="A54" s="37" t="s">
        <v>59</v>
      </c>
      <c r="B54" s="38" t="s">
        <v>188</v>
      </c>
      <c r="C54" s="39" t="s">
        <v>189</v>
      </c>
    </row>
    <row r="55" spans="1:3" ht="26.25">
      <c r="A55" s="37" t="s">
        <v>60</v>
      </c>
      <c r="B55" s="38" t="s">
        <v>61</v>
      </c>
      <c r="C55" s="39" t="s">
        <v>190</v>
      </c>
    </row>
    <row r="56" spans="1:3" ht="15.75">
      <c r="A56" s="40" t="s">
        <v>62</v>
      </c>
      <c r="B56" s="41" t="s">
        <v>67</v>
      </c>
      <c r="C56" s="39"/>
    </row>
    <row r="57" spans="1:3" ht="15.75">
      <c r="A57" s="42" t="s">
        <v>63</v>
      </c>
      <c r="B57" s="43"/>
      <c r="C57" s="44"/>
    </row>
    <row r="58" spans="1:3" ht="31.5">
      <c r="A58" s="45" t="s">
        <v>64</v>
      </c>
      <c r="B58" s="46" t="s">
        <v>191</v>
      </c>
      <c r="C58" s="47" t="s">
        <v>192</v>
      </c>
    </row>
    <row r="59" spans="1:3" ht="15.75">
      <c r="A59" s="45" t="s">
        <v>65</v>
      </c>
      <c r="B59" s="48"/>
      <c r="C59" s="49"/>
    </row>
    <row r="60" spans="1:3" ht="15.75">
      <c r="A60" s="45" t="s">
        <v>66</v>
      </c>
      <c r="B60" s="48"/>
      <c r="C60" s="49"/>
    </row>
    <row r="61" spans="1:3" ht="15.75">
      <c r="A61" s="50" t="s">
        <v>68</v>
      </c>
      <c r="B61" s="51"/>
      <c r="C61" s="52"/>
    </row>
    <row r="62" spans="1:3" ht="15.75">
      <c r="A62" s="53" t="s">
        <v>69</v>
      </c>
      <c r="B62" s="54" t="s">
        <v>193</v>
      </c>
      <c r="C62" s="55" t="s">
        <v>194</v>
      </c>
    </row>
    <row r="63" spans="1:3" ht="31.5">
      <c r="A63" s="56" t="s">
        <v>70</v>
      </c>
      <c r="B63" s="38" t="s">
        <v>195</v>
      </c>
      <c r="C63" s="227" t="s">
        <v>196</v>
      </c>
    </row>
    <row r="64" spans="1:3" ht="15.75">
      <c r="A64" s="42" t="s">
        <v>71</v>
      </c>
      <c r="B64" s="57"/>
      <c r="C64" s="58"/>
    </row>
    <row r="65" spans="1:3" ht="25.5">
      <c r="A65" s="59" t="s">
        <v>72</v>
      </c>
      <c r="B65" s="60" t="s">
        <v>197</v>
      </c>
      <c r="C65" s="61" t="s">
        <v>198</v>
      </c>
    </row>
    <row r="66" spans="1:3" ht="31.5">
      <c r="A66" s="62" t="s">
        <v>73</v>
      </c>
      <c r="B66" s="63" t="s">
        <v>199</v>
      </c>
      <c r="C66" s="228" t="s">
        <v>200</v>
      </c>
    </row>
    <row r="67" spans="1:3" ht="15.75">
      <c r="A67" s="65" t="s">
        <v>68</v>
      </c>
      <c r="B67" s="66"/>
      <c r="C67" s="67"/>
    </row>
    <row r="68" spans="1:3" ht="15.75">
      <c r="A68" s="42" t="s">
        <v>74</v>
      </c>
      <c r="B68" s="57"/>
      <c r="C68" s="58"/>
    </row>
    <row r="69" spans="1:3" ht="25.5">
      <c r="A69" s="62" t="s">
        <v>75</v>
      </c>
      <c r="B69" s="229" t="s">
        <v>201</v>
      </c>
      <c r="C69" s="68" t="s">
        <v>202</v>
      </c>
    </row>
    <row r="70" spans="1:3" ht="15.75">
      <c r="A70" s="59" t="s">
        <v>76</v>
      </c>
      <c r="B70" s="229"/>
      <c r="C70" s="68"/>
    </row>
    <row r="71" spans="1:3" ht="15.75">
      <c r="A71" s="62" t="s">
        <v>68</v>
      </c>
      <c r="B71" s="63"/>
      <c r="C71" s="67"/>
    </row>
    <row r="72" spans="1:3" ht="31.5">
      <c r="A72" s="42" t="s">
        <v>77</v>
      </c>
      <c r="B72" s="57"/>
      <c r="C72" s="58"/>
    </row>
    <row r="73" spans="1:3" ht="15.75">
      <c r="A73" s="62" t="s">
        <v>78</v>
      </c>
      <c r="B73" s="230" t="s">
        <v>17</v>
      </c>
      <c r="C73" s="64"/>
    </row>
    <row r="74" spans="1:3" ht="15.75">
      <c r="A74" s="62" t="s">
        <v>79</v>
      </c>
      <c r="B74" s="63" t="s">
        <v>17</v>
      </c>
      <c r="C74" s="64"/>
    </row>
    <row r="75" spans="1:3" ht="15.75">
      <c r="A75" s="62" t="s">
        <v>80</v>
      </c>
      <c r="B75" s="63" t="s">
        <v>17</v>
      </c>
      <c r="C75" s="64"/>
    </row>
    <row r="76" spans="1:3" ht="15.75">
      <c r="A76" s="62" t="s">
        <v>81</v>
      </c>
      <c r="B76" s="63" t="s">
        <v>82</v>
      </c>
      <c r="C76" s="64"/>
    </row>
    <row r="77" spans="1:3" ht="15.75">
      <c r="A77" s="62" t="s">
        <v>83</v>
      </c>
      <c r="B77" s="63" t="s">
        <v>17</v>
      </c>
      <c r="C77" s="64"/>
    </row>
    <row r="78" spans="1:3" ht="15.75">
      <c r="A78" s="62" t="s">
        <v>84</v>
      </c>
      <c r="B78" s="63" t="s">
        <v>17</v>
      </c>
      <c r="C78" s="64"/>
    </row>
    <row r="79" spans="1:3" ht="15.75">
      <c r="A79" s="62" t="s">
        <v>85</v>
      </c>
      <c r="B79" s="63" t="s">
        <v>17</v>
      </c>
      <c r="C79" s="64"/>
    </row>
    <row r="80" spans="1:3" ht="15.75">
      <c r="A80" s="62" t="s">
        <v>86</v>
      </c>
      <c r="B80" s="63" t="s">
        <v>17</v>
      </c>
      <c r="C80" s="64"/>
    </row>
    <row r="81" spans="1:3" ht="15.75">
      <c r="A81" s="65" t="s">
        <v>87</v>
      </c>
      <c r="B81" s="63" t="s">
        <v>17</v>
      </c>
      <c r="C81" s="64"/>
    </row>
    <row r="82" spans="1:3" ht="47.25">
      <c r="A82" s="42" t="s">
        <v>88</v>
      </c>
      <c r="B82" s="57"/>
      <c r="C82" s="58"/>
    </row>
    <row r="83" spans="1:3" ht="15.75">
      <c r="A83" s="62" t="s">
        <v>89</v>
      </c>
      <c r="B83" s="63" t="s">
        <v>82</v>
      </c>
      <c r="C83" s="64"/>
    </row>
    <row r="84" spans="1:3" ht="15.75">
      <c r="A84" s="62" t="s">
        <v>90</v>
      </c>
      <c r="B84" s="63" t="s">
        <v>17</v>
      </c>
      <c r="C84" s="64"/>
    </row>
    <row r="85" spans="1:3" ht="15.75">
      <c r="A85" s="62" t="s">
        <v>91</v>
      </c>
      <c r="B85" s="63" t="s">
        <v>17</v>
      </c>
      <c r="C85" s="64" t="s">
        <v>203</v>
      </c>
    </row>
    <row r="86" spans="1:3" ht="15.75">
      <c r="A86" s="62" t="s">
        <v>92</v>
      </c>
      <c r="B86" s="63" t="s">
        <v>17</v>
      </c>
      <c r="C86" s="64"/>
    </row>
    <row r="87" spans="1:3" ht="15.75">
      <c r="A87" s="62" t="s">
        <v>93</v>
      </c>
      <c r="B87" s="63" t="s">
        <v>17</v>
      </c>
      <c r="C87" s="64"/>
    </row>
    <row r="88" spans="1:3" ht="15.75">
      <c r="A88" s="62" t="s">
        <v>94</v>
      </c>
      <c r="B88" s="63" t="s">
        <v>17</v>
      </c>
      <c r="C88" s="64"/>
    </row>
    <row r="89" spans="1:3" ht="15.75">
      <c r="A89" s="62" t="s">
        <v>95</v>
      </c>
      <c r="B89" s="63" t="s">
        <v>175</v>
      </c>
      <c r="C89" s="64"/>
    </row>
    <row r="90" spans="1:3" ht="15.75">
      <c r="A90" s="62" t="s">
        <v>96</v>
      </c>
      <c r="B90" s="63" t="s">
        <v>17</v>
      </c>
      <c r="C90" s="64"/>
    </row>
    <row r="91" spans="1:3" ht="15.75">
      <c r="A91" s="62" t="s">
        <v>97</v>
      </c>
      <c r="B91" s="63" t="s">
        <v>17</v>
      </c>
      <c r="C91" s="64"/>
    </row>
    <row r="92" spans="1:3" ht="15.75">
      <c r="A92" s="69" t="s">
        <v>68</v>
      </c>
      <c r="B92" s="66" t="s">
        <v>17</v>
      </c>
      <c r="C92" s="70"/>
    </row>
    <row r="93" spans="1:3" ht="15.75">
      <c r="A93" s="37" t="s">
        <v>98</v>
      </c>
      <c r="B93" s="38"/>
      <c r="C93" s="39"/>
    </row>
    <row r="94" spans="1:3" ht="31.5">
      <c r="A94" s="11" t="s">
        <v>204</v>
      </c>
      <c r="B94" s="3"/>
      <c r="C94" s="3" t="s">
        <v>99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100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1">
    <mergeCell ref="A14:B14"/>
    <mergeCell ref="A24:B24"/>
    <mergeCell ref="A25:B25"/>
    <mergeCell ref="A26:B26"/>
    <mergeCell ref="A51:C51"/>
    <mergeCell ref="B1:C1"/>
    <mergeCell ref="B2:C2"/>
    <mergeCell ref="B3:C3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7" ht="27" customHeight="1">
      <c r="A1" s="71"/>
      <c r="B1" s="72"/>
      <c r="C1" s="71"/>
      <c r="D1" s="234" t="s">
        <v>101</v>
      </c>
      <c r="E1" s="234"/>
      <c r="F1" s="71"/>
      <c r="G1" s="71"/>
      <c r="H1" s="71"/>
      <c r="I1" s="73"/>
      <c r="J1" s="73"/>
      <c r="K1" s="71"/>
      <c r="L1" s="71"/>
      <c r="M1" s="71"/>
      <c r="N1" s="71"/>
      <c r="O1" s="71"/>
      <c r="P1" s="71"/>
      <c r="Q1" s="71"/>
    </row>
    <row r="2" spans="1:17" ht="15.75">
      <c r="A2" s="72"/>
      <c r="B2" s="72"/>
      <c r="C2" s="243" t="s">
        <v>1</v>
      </c>
      <c r="D2" s="243"/>
      <c r="E2" s="72"/>
      <c r="F2" s="72"/>
      <c r="G2" s="72"/>
      <c r="H2" s="71"/>
      <c r="I2" s="73"/>
      <c r="J2" s="73"/>
      <c r="K2" s="71"/>
      <c r="L2" s="71"/>
      <c r="M2" s="71"/>
      <c r="N2" s="71"/>
      <c r="O2" s="71"/>
      <c r="P2" s="71"/>
      <c r="Q2" s="71"/>
    </row>
    <row r="3" spans="1:17" ht="61.5" customHeight="1">
      <c r="A3" s="72"/>
      <c r="B3" s="71"/>
      <c r="C3" s="244" t="s">
        <v>2</v>
      </c>
      <c r="D3" s="244"/>
      <c r="E3" s="72"/>
      <c r="F3" s="72"/>
      <c r="G3" s="72"/>
      <c r="H3" s="71"/>
      <c r="I3" s="73"/>
      <c r="J3" s="73"/>
      <c r="K3" s="71"/>
      <c r="L3" s="71"/>
      <c r="M3" s="71"/>
      <c r="N3" s="71"/>
      <c r="O3" s="71"/>
      <c r="P3" s="71"/>
      <c r="Q3" s="71"/>
    </row>
    <row r="4" spans="1:17" ht="15.75">
      <c r="A4" s="72"/>
      <c r="B4" s="72"/>
      <c r="C4" s="74"/>
      <c r="D4" s="75" t="s">
        <v>3</v>
      </c>
      <c r="E4" s="76"/>
      <c r="F4" s="72"/>
      <c r="G4" s="72"/>
      <c r="H4" s="71"/>
      <c r="I4" s="73"/>
      <c r="J4" s="73"/>
      <c r="K4" s="71"/>
      <c r="L4" s="71"/>
      <c r="M4" s="71"/>
      <c r="N4" s="71"/>
      <c r="O4" s="71"/>
      <c r="P4" s="71"/>
      <c r="Q4" s="71"/>
    </row>
    <row r="5" spans="1:17" ht="15.75">
      <c r="A5" s="72"/>
      <c r="B5" s="72"/>
      <c r="C5" s="77" t="s">
        <v>205</v>
      </c>
      <c r="D5" s="75"/>
      <c r="E5" s="78"/>
      <c r="F5" s="72"/>
      <c r="G5" s="72"/>
      <c r="H5" s="71"/>
      <c r="I5" s="73"/>
      <c r="J5" s="73"/>
      <c r="K5" s="71"/>
      <c r="L5" s="71"/>
      <c r="M5" s="71"/>
      <c r="N5" s="71"/>
      <c r="O5" s="71"/>
      <c r="P5" s="71"/>
      <c r="Q5" s="71"/>
    </row>
    <row r="6" spans="1:17" ht="15">
      <c r="A6" s="72"/>
      <c r="B6" s="72"/>
      <c r="C6" s="5" t="s">
        <v>4</v>
      </c>
      <c r="D6" s="79"/>
      <c r="E6" s="80"/>
      <c r="F6" s="72"/>
      <c r="G6" s="72"/>
      <c r="H6" s="71"/>
      <c r="I6" s="73"/>
      <c r="J6" s="73"/>
      <c r="K6" s="71"/>
      <c r="L6" s="71"/>
      <c r="M6" s="71"/>
      <c r="N6" s="71"/>
      <c r="O6" s="71"/>
      <c r="P6" s="71"/>
      <c r="Q6" s="71"/>
    </row>
    <row r="7" spans="1:17" ht="15">
      <c r="A7" s="72"/>
      <c r="B7" s="72"/>
      <c r="C7" s="6" t="s">
        <v>5</v>
      </c>
      <c r="D7" s="81"/>
      <c r="E7" s="80"/>
      <c r="F7" s="72"/>
      <c r="G7" s="72"/>
      <c r="H7" s="71"/>
      <c r="I7" s="73"/>
      <c r="J7" s="73"/>
      <c r="K7" s="71"/>
      <c r="L7" s="71"/>
      <c r="M7" s="71"/>
      <c r="N7" s="71"/>
      <c r="O7" s="71"/>
      <c r="P7" s="71"/>
      <c r="Q7" s="71"/>
    </row>
    <row r="8" spans="1:17" ht="15.75">
      <c r="A8" s="243" t="s">
        <v>102</v>
      </c>
      <c r="B8" s="243"/>
      <c r="C8" s="243"/>
      <c r="D8" s="243"/>
      <c r="E8" s="243"/>
      <c r="F8" s="82"/>
      <c r="G8" s="82"/>
      <c r="H8" s="83"/>
      <c r="I8" s="84"/>
      <c r="J8" s="73"/>
      <c r="K8" s="83"/>
      <c r="L8" s="83"/>
      <c r="M8" s="83"/>
      <c r="N8" s="83"/>
      <c r="O8" s="83"/>
      <c r="P8" s="83"/>
      <c r="Q8" s="83"/>
    </row>
    <row r="9" spans="1:17" ht="44.25" customHeight="1">
      <c r="A9" s="247" t="s">
        <v>103</v>
      </c>
      <c r="B9" s="247"/>
      <c r="C9" s="247"/>
      <c r="D9" s="247"/>
      <c r="E9" s="247"/>
      <c r="F9" s="82"/>
      <c r="G9" s="82"/>
      <c r="H9" s="83"/>
      <c r="I9" s="84"/>
      <c r="J9" s="73"/>
      <c r="K9" s="83"/>
      <c r="L9" s="83"/>
      <c r="M9" s="83"/>
      <c r="N9" s="83"/>
      <c r="O9" s="83"/>
      <c r="P9" s="83"/>
      <c r="Q9" s="83"/>
    </row>
    <row r="10" spans="1:17" ht="15.75">
      <c r="A10" s="85"/>
      <c r="B10" s="85"/>
      <c r="C10" s="83"/>
      <c r="D10" s="85" t="s">
        <v>185</v>
      </c>
      <c r="E10" s="85"/>
      <c r="F10" s="82"/>
      <c r="G10" s="86">
        <v>67.5</v>
      </c>
      <c r="H10" s="87">
        <v>43.5</v>
      </c>
      <c r="I10" s="84"/>
      <c r="J10" s="73"/>
      <c r="K10" s="83"/>
      <c r="L10" s="83"/>
      <c r="M10" s="83"/>
      <c r="N10" s="83"/>
      <c r="O10" s="83"/>
      <c r="P10" s="83"/>
      <c r="Q10" s="83"/>
    </row>
    <row r="11" spans="1:17" ht="95.25" customHeight="1">
      <c r="A11" s="88"/>
      <c r="B11" s="248" t="s">
        <v>104</v>
      </c>
      <c r="C11" s="249"/>
      <c r="D11" s="89" t="s">
        <v>105</v>
      </c>
      <c r="E11" s="89" t="s">
        <v>106</v>
      </c>
      <c r="F11" s="89" t="s">
        <v>107</v>
      </c>
      <c r="G11" s="90"/>
      <c r="H11" s="91"/>
      <c r="I11" s="92" t="s">
        <v>108</v>
      </c>
      <c r="J11" s="73"/>
      <c r="K11" s="91"/>
      <c r="L11" s="91"/>
      <c r="M11" s="91"/>
      <c r="N11" s="91"/>
      <c r="O11" s="91"/>
      <c r="P11" s="91"/>
      <c r="Q11" s="91"/>
    </row>
    <row r="12" spans="1:17" ht="15">
      <c r="A12" s="93" t="s">
        <v>109</v>
      </c>
      <c r="B12" s="94"/>
      <c r="C12" s="94"/>
      <c r="D12" s="95"/>
      <c r="E12" s="95"/>
      <c r="F12" s="96"/>
      <c r="G12" s="97">
        <f>SUM(D13:D13)</f>
        <v>0</v>
      </c>
      <c r="H12" s="98">
        <f>F13</f>
        <v>0</v>
      </c>
      <c r="I12" s="73"/>
      <c r="J12" s="73"/>
      <c r="K12" s="71"/>
      <c r="L12" s="71"/>
      <c r="M12" s="71"/>
      <c r="N12" s="71"/>
      <c r="O12" s="71"/>
      <c r="P12" s="71"/>
      <c r="Q12" s="71"/>
    </row>
    <row r="13" spans="1:17" ht="31.5">
      <c r="A13" s="99" t="s">
        <v>110</v>
      </c>
      <c r="B13" s="100"/>
      <c r="C13" s="101" t="s">
        <v>111</v>
      </c>
      <c r="D13" s="102">
        <v>0</v>
      </c>
      <c r="E13" s="102">
        <f>D13/$G$10/12</f>
        <v>0</v>
      </c>
      <c r="F13" s="103">
        <f>D13/$H$10/12</f>
        <v>0</v>
      </c>
      <c r="G13" s="104"/>
      <c r="H13" s="71"/>
      <c r="I13" s="73">
        <v>0.81</v>
      </c>
      <c r="J13" s="73" t="s">
        <v>112</v>
      </c>
      <c r="K13" s="71"/>
      <c r="L13" s="71"/>
      <c r="M13" s="71"/>
      <c r="N13" s="71"/>
      <c r="O13" s="71"/>
      <c r="P13" s="71"/>
      <c r="Q13" s="71"/>
    </row>
    <row r="14" spans="1:17" ht="15">
      <c r="A14" s="105" t="s">
        <v>113</v>
      </c>
      <c r="B14" s="106"/>
      <c r="C14" s="106"/>
      <c r="D14" s="107"/>
      <c r="E14" s="108"/>
      <c r="F14" s="109"/>
      <c r="G14" s="110">
        <f>SUM(D15:D21)</f>
        <v>2493.8739</v>
      </c>
      <c r="H14" s="111">
        <f>SUM(F15:F21)</f>
        <v>4.777536206896552</v>
      </c>
      <c r="I14" s="73"/>
      <c r="J14" s="73"/>
      <c r="K14" s="71"/>
      <c r="L14" s="71"/>
      <c r="M14" s="71"/>
      <c r="N14" s="71"/>
      <c r="O14" s="71"/>
      <c r="P14" s="71"/>
      <c r="Q14" s="71"/>
    </row>
    <row r="15" spans="1:17" ht="31.5">
      <c r="A15" s="112" t="s">
        <v>114</v>
      </c>
      <c r="B15" s="113">
        <v>2</v>
      </c>
      <c r="C15" s="114" t="s">
        <v>111</v>
      </c>
      <c r="D15" s="115">
        <v>0</v>
      </c>
      <c r="E15" s="116">
        <f aca="true" t="shared" si="0" ref="E15:E20">D15/$G$10/12</f>
        <v>0</v>
      </c>
      <c r="F15" s="117">
        <f aca="true" t="shared" si="1" ref="F15:F21">D15/$H$10/12</f>
        <v>0</v>
      </c>
      <c r="G15" s="104"/>
      <c r="H15" s="71"/>
      <c r="I15" s="73">
        <v>1.3</v>
      </c>
      <c r="J15" s="73" t="s">
        <v>112</v>
      </c>
      <c r="K15" s="71"/>
      <c r="L15" s="71"/>
      <c r="M15" s="118"/>
      <c r="N15" s="147"/>
      <c r="O15" s="147"/>
      <c r="P15" s="147"/>
      <c r="Q15" s="147"/>
    </row>
    <row r="16" spans="1:17" ht="15.75">
      <c r="A16" s="99" t="s">
        <v>176</v>
      </c>
      <c r="B16" s="100">
        <v>2</v>
      </c>
      <c r="C16" s="119" t="s">
        <v>111</v>
      </c>
      <c r="D16" s="120">
        <v>0</v>
      </c>
      <c r="E16" s="116">
        <f t="shared" si="0"/>
        <v>0</v>
      </c>
      <c r="F16" s="117">
        <f t="shared" si="1"/>
        <v>0</v>
      </c>
      <c r="G16" s="104"/>
      <c r="H16" s="71"/>
      <c r="I16" s="73"/>
      <c r="J16" s="73"/>
      <c r="K16" s="71"/>
      <c r="L16" s="71"/>
      <c r="M16" s="71"/>
      <c r="N16" s="71"/>
      <c r="O16" s="71"/>
      <c r="P16" s="71"/>
      <c r="Q16" s="71"/>
    </row>
    <row r="17" spans="1:17" ht="31.5">
      <c r="A17" s="99" t="s">
        <v>115</v>
      </c>
      <c r="B17" s="100"/>
      <c r="C17" s="119" t="s">
        <v>111</v>
      </c>
      <c r="D17" s="120">
        <v>0</v>
      </c>
      <c r="E17" s="116">
        <f t="shared" si="0"/>
        <v>0</v>
      </c>
      <c r="F17" s="117">
        <f t="shared" si="1"/>
        <v>0</v>
      </c>
      <c r="G17" s="104"/>
      <c r="H17" s="71"/>
      <c r="I17" s="73"/>
      <c r="J17" s="73"/>
      <c r="K17" s="71"/>
      <c r="L17" s="71"/>
      <c r="M17" s="71"/>
      <c r="N17" s="71"/>
      <c r="O17" s="71"/>
      <c r="P17" s="71"/>
      <c r="Q17" s="71"/>
    </row>
    <row r="18" spans="1:17" ht="31.5">
      <c r="A18" s="99" t="s">
        <v>116</v>
      </c>
      <c r="B18" s="100">
        <v>2</v>
      </c>
      <c r="C18" s="119" t="s">
        <v>111</v>
      </c>
      <c r="D18" s="120">
        <v>0</v>
      </c>
      <c r="E18" s="116">
        <f t="shared" si="0"/>
        <v>0</v>
      </c>
      <c r="F18" s="117">
        <f t="shared" si="1"/>
        <v>0</v>
      </c>
      <c r="G18" s="71"/>
      <c r="H18" s="71"/>
      <c r="I18" s="73"/>
      <c r="J18" s="73"/>
      <c r="K18" s="71"/>
      <c r="L18" s="71"/>
      <c r="M18" s="71"/>
      <c r="N18" s="71"/>
      <c r="O18" s="71"/>
      <c r="P18" s="71"/>
      <c r="Q18" s="71"/>
    </row>
    <row r="19" spans="1:17" ht="60">
      <c r="A19" s="99" t="s">
        <v>117</v>
      </c>
      <c r="B19" s="121">
        <v>1</v>
      </c>
      <c r="C19" s="122" t="s">
        <v>118</v>
      </c>
      <c r="D19" s="120">
        <v>0</v>
      </c>
      <c r="E19" s="116">
        <f t="shared" si="0"/>
        <v>0</v>
      </c>
      <c r="F19" s="117">
        <f t="shared" si="1"/>
        <v>0</v>
      </c>
      <c r="G19" s="104"/>
      <c r="H19" s="71"/>
      <c r="I19" s="73"/>
      <c r="J19" s="73"/>
      <c r="K19" s="71"/>
      <c r="L19" s="71"/>
      <c r="M19" s="71"/>
      <c r="N19" s="71"/>
      <c r="O19" s="71"/>
      <c r="P19" s="71"/>
      <c r="Q19" s="71"/>
    </row>
    <row r="20" spans="1:17" ht="31.5">
      <c r="A20" s="99" t="s">
        <v>177</v>
      </c>
      <c r="B20" s="100"/>
      <c r="C20" s="119" t="s">
        <v>122</v>
      </c>
      <c r="D20" s="120">
        <v>0</v>
      </c>
      <c r="E20" s="116">
        <f t="shared" si="0"/>
        <v>0</v>
      </c>
      <c r="F20" s="117">
        <f t="shared" si="1"/>
        <v>0</v>
      </c>
      <c r="G20" s="104"/>
      <c r="H20" s="71"/>
      <c r="I20" s="73"/>
      <c r="J20" s="73"/>
      <c r="K20" s="71"/>
      <c r="L20" s="71"/>
      <c r="M20" s="71"/>
      <c r="N20" s="71"/>
      <c r="O20" s="71"/>
      <c r="P20" s="71"/>
      <c r="Q20" s="71"/>
    </row>
    <row r="21" spans="1:17" ht="31.5">
      <c r="A21" s="123" t="s">
        <v>119</v>
      </c>
      <c r="B21" s="124"/>
      <c r="C21" s="125" t="s">
        <v>111</v>
      </c>
      <c r="D21" s="126">
        <v>2493.8739</v>
      </c>
      <c r="E21" s="127">
        <f>D21/$G$10/12</f>
        <v>3.078856666666667</v>
      </c>
      <c r="F21" s="117">
        <f t="shared" si="1"/>
        <v>4.777536206896552</v>
      </c>
      <c r="G21" s="104"/>
      <c r="H21" s="71"/>
      <c r="I21" s="73"/>
      <c r="J21" s="73"/>
      <c r="K21" s="71"/>
      <c r="L21" s="71"/>
      <c r="M21" s="71"/>
      <c r="N21" s="71"/>
      <c r="O21" s="71"/>
      <c r="P21" s="71"/>
      <c r="Q21" s="71"/>
    </row>
    <row r="22" spans="1:17" ht="15">
      <c r="A22" s="128" t="s">
        <v>120</v>
      </c>
      <c r="B22" s="129"/>
      <c r="C22" s="129"/>
      <c r="D22" s="130"/>
      <c r="E22" s="131"/>
      <c r="F22" s="132"/>
      <c r="G22" s="134">
        <f>SUM(D23:D27)</f>
        <v>3572.2052942591745</v>
      </c>
      <c r="H22" s="135">
        <f>SUM(F23:F27)</f>
        <v>6.843305161416043</v>
      </c>
      <c r="I22" s="73"/>
      <c r="J22" s="73"/>
      <c r="K22" s="71"/>
      <c r="L22" s="71"/>
      <c r="M22" s="71"/>
      <c r="N22" s="71"/>
      <c r="O22" s="71"/>
      <c r="P22" s="71"/>
      <c r="Q22" s="71"/>
    </row>
    <row r="23" spans="1:17" ht="31.5">
      <c r="A23" s="112" t="s">
        <v>121</v>
      </c>
      <c r="B23" s="113">
        <v>1</v>
      </c>
      <c r="C23" s="114" t="s">
        <v>122</v>
      </c>
      <c r="D23" s="133">
        <v>0</v>
      </c>
      <c r="E23" s="116">
        <f>D23/$G$10/12</f>
        <v>0</v>
      </c>
      <c r="F23" s="117">
        <f>D23/$H$10/12</f>
        <v>0</v>
      </c>
      <c r="G23" s="104"/>
      <c r="H23" s="71"/>
      <c r="I23" s="73"/>
      <c r="J23" s="73"/>
      <c r="K23" s="71"/>
      <c r="L23" s="71"/>
      <c r="M23" s="71"/>
      <c r="N23" s="71"/>
      <c r="O23" s="71"/>
      <c r="P23" s="71"/>
      <c r="Q23" s="71"/>
    </row>
    <row r="24" spans="1:17" ht="110.25">
      <c r="A24" s="99" t="s">
        <v>178</v>
      </c>
      <c r="B24" s="100">
        <v>2</v>
      </c>
      <c r="C24" s="119" t="s">
        <v>122</v>
      </c>
      <c r="D24" s="133">
        <v>0</v>
      </c>
      <c r="E24" s="116">
        <f>D24/$G$10/12</f>
        <v>0</v>
      </c>
      <c r="F24" s="117">
        <f>D24/$H$10/12</f>
        <v>0</v>
      </c>
      <c r="G24" s="104"/>
      <c r="H24" s="71"/>
      <c r="I24" s="137" t="s">
        <v>125</v>
      </c>
      <c r="J24" s="138" t="s">
        <v>126</v>
      </c>
      <c r="K24" s="71"/>
      <c r="L24" s="71"/>
      <c r="M24" s="71"/>
      <c r="N24" s="71"/>
      <c r="O24" s="71"/>
      <c r="P24" s="71"/>
      <c r="Q24" s="71"/>
    </row>
    <row r="25" spans="1:17" ht="47.25">
      <c r="A25" s="99" t="s">
        <v>123</v>
      </c>
      <c r="B25" s="121">
        <v>1</v>
      </c>
      <c r="C25" s="136" t="s">
        <v>124</v>
      </c>
      <c r="D25" s="133">
        <v>0</v>
      </c>
      <c r="E25" s="116">
        <f>D25/$G$10/12</f>
        <v>0</v>
      </c>
      <c r="F25" s="117">
        <f>D25/$H$10/12</f>
        <v>0</v>
      </c>
      <c r="G25" s="71"/>
      <c r="H25" s="71"/>
      <c r="I25" s="73">
        <v>0.38</v>
      </c>
      <c r="J25" s="73" t="s">
        <v>112</v>
      </c>
      <c r="K25" s="71"/>
      <c r="L25" s="71"/>
      <c r="M25" s="71"/>
      <c r="N25" s="71"/>
      <c r="O25" s="71"/>
      <c r="P25" s="71"/>
      <c r="Q25" s="71"/>
    </row>
    <row r="26" spans="1:17" ht="63">
      <c r="A26" s="99" t="s">
        <v>127</v>
      </c>
      <c r="B26" s="100">
        <v>2</v>
      </c>
      <c r="C26" s="119" t="s">
        <v>122</v>
      </c>
      <c r="D26" s="133">
        <v>0</v>
      </c>
      <c r="E26" s="116">
        <f>D26/$G$10/12</f>
        <v>0</v>
      </c>
      <c r="F26" s="117">
        <f>D26/$H$10/12</f>
        <v>0</v>
      </c>
      <c r="G26" s="104"/>
      <c r="H26" s="71"/>
      <c r="I26" s="137" t="s">
        <v>129</v>
      </c>
      <c r="J26" s="138" t="s">
        <v>130</v>
      </c>
      <c r="K26" s="71"/>
      <c r="L26" s="71"/>
      <c r="M26" s="71"/>
      <c r="N26" s="71"/>
      <c r="O26" s="71"/>
      <c r="P26" s="71"/>
      <c r="Q26" s="71"/>
    </row>
    <row r="27" spans="1:17" ht="47.25">
      <c r="A27" s="123" t="s">
        <v>179</v>
      </c>
      <c r="B27" s="124">
        <v>1</v>
      </c>
      <c r="C27" s="125" t="s">
        <v>128</v>
      </c>
      <c r="D27" s="133">
        <v>3572.2052942591745</v>
      </c>
      <c r="E27" s="116">
        <f>D27/$G$10/12</f>
        <v>4.4101299929125615</v>
      </c>
      <c r="F27" s="117">
        <f>D27/$H$10/12</f>
        <v>6.843305161416043</v>
      </c>
      <c r="G27" s="104"/>
      <c r="H27" s="71"/>
      <c r="I27" s="73">
        <v>1.82</v>
      </c>
      <c r="J27" s="73" t="s">
        <v>132</v>
      </c>
      <c r="K27" s="71"/>
      <c r="L27" s="71"/>
      <c r="M27" s="71"/>
      <c r="N27" s="71"/>
      <c r="O27" s="71"/>
      <c r="P27" s="71"/>
      <c r="Q27" s="71"/>
    </row>
    <row r="28" spans="1:17" ht="15">
      <c r="A28" s="139" t="s">
        <v>131</v>
      </c>
      <c r="B28" s="140"/>
      <c r="C28" s="140"/>
      <c r="D28" s="141"/>
      <c r="E28" s="140"/>
      <c r="F28" s="142"/>
      <c r="G28" s="143">
        <f>SUM(D29:D39)</f>
        <v>1375.0784354135913</v>
      </c>
      <c r="H28" s="144">
        <f>SUM(F29:F39)</f>
        <v>2.634249876271248</v>
      </c>
      <c r="I28" s="73"/>
      <c r="J28" s="73"/>
      <c r="K28" s="71"/>
      <c r="L28" s="71"/>
      <c r="M28" s="71"/>
      <c r="N28" s="71"/>
      <c r="O28" s="71"/>
      <c r="P28" s="71"/>
      <c r="Q28" s="71"/>
    </row>
    <row r="29" spans="1:17" ht="15.75" customHeight="1">
      <c r="A29" s="250" t="s">
        <v>133</v>
      </c>
      <c r="B29" s="252" t="s">
        <v>134</v>
      </c>
      <c r="C29" s="253"/>
      <c r="D29" s="133"/>
      <c r="E29" s="116"/>
      <c r="F29" s="117">
        <f aca="true" t="shared" si="2" ref="F29:F39">D29/$H$10/12</f>
        <v>0</v>
      </c>
      <c r="G29" s="146"/>
      <c r="H29" s="147"/>
      <c r="I29" s="137">
        <v>72.08</v>
      </c>
      <c r="J29" s="138" t="s">
        <v>136</v>
      </c>
      <c r="K29" s="147"/>
      <c r="L29" s="147"/>
      <c r="M29" s="147"/>
      <c r="N29" s="147"/>
      <c r="O29" s="147"/>
      <c r="P29" s="147"/>
      <c r="Q29" s="147"/>
    </row>
    <row r="30" spans="1:17" ht="15.75">
      <c r="A30" s="251"/>
      <c r="B30" s="100">
        <v>2</v>
      </c>
      <c r="C30" s="145" t="s">
        <v>135</v>
      </c>
      <c r="D30" s="133">
        <v>0</v>
      </c>
      <c r="E30" s="116">
        <f>D30/$G$10/12</f>
        <v>0</v>
      </c>
      <c r="F30" s="117">
        <f t="shared" si="2"/>
        <v>0</v>
      </c>
      <c r="G30" s="146"/>
      <c r="H30" s="147"/>
      <c r="I30" s="148"/>
      <c r="J30" s="73"/>
      <c r="K30" s="147"/>
      <c r="L30" s="147"/>
      <c r="M30" s="147"/>
      <c r="N30" s="147"/>
      <c r="O30" s="147"/>
      <c r="P30" s="147"/>
      <c r="Q30" s="147"/>
    </row>
    <row r="31" spans="1:17" ht="15.75" customHeight="1">
      <c r="A31" s="251"/>
      <c r="B31" s="254" t="s">
        <v>180</v>
      </c>
      <c r="C31" s="255"/>
      <c r="D31" s="133"/>
      <c r="E31" s="116"/>
      <c r="F31" s="117">
        <f t="shared" si="2"/>
        <v>0</v>
      </c>
      <c r="G31" s="146"/>
      <c r="H31" s="147"/>
      <c r="I31" s="148">
        <v>0.16</v>
      </c>
      <c r="J31" s="73" t="s">
        <v>132</v>
      </c>
      <c r="K31" s="147"/>
      <c r="L31" s="147"/>
      <c r="M31" s="147"/>
      <c r="N31" s="147"/>
      <c r="O31" s="147"/>
      <c r="P31" s="147"/>
      <c r="Q31" s="147"/>
    </row>
    <row r="32" spans="1:17" ht="15.75">
      <c r="A32" s="251"/>
      <c r="B32" s="100">
        <v>2</v>
      </c>
      <c r="C32" s="145" t="s">
        <v>135</v>
      </c>
      <c r="D32" s="133">
        <v>492.1281780955649</v>
      </c>
      <c r="E32" s="116">
        <f>D32/$G$10/12</f>
        <v>0.6075656519698333</v>
      </c>
      <c r="F32" s="117">
        <f t="shared" si="2"/>
        <v>0.9427742875393964</v>
      </c>
      <c r="G32" s="146"/>
      <c r="H32" s="147"/>
      <c r="I32" s="148"/>
      <c r="J32" s="73"/>
      <c r="K32" s="147"/>
      <c r="L32" s="147"/>
      <c r="M32" s="147"/>
      <c r="N32" s="147"/>
      <c r="O32" s="147"/>
      <c r="P32" s="147"/>
      <c r="Q32" s="147"/>
    </row>
    <row r="33" spans="1:17" ht="15.75" customHeight="1">
      <c r="A33" s="251"/>
      <c r="B33" s="254" t="s">
        <v>137</v>
      </c>
      <c r="C33" s="255"/>
      <c r="D33" s="133"/>
      <c r="E33" s="116"/>
      <c r="F33" s="117">
        <f t="shared" si="2"/>
        <v>0</v>
      </c>
      <c r="G33" s="146"/>
      <c r="H33" s="147"/>
      <c r="I33" s="148"/>
      <c r="J33" s="73"/>
      <c r="K33" s="147"/>
      <c r="L33" s="147"/>
      <c r="M33" s="147"/>
      <c r="N33" s="147"/>
      <c r="O33" s="147"/>
      <c r="P33" s="147"/>
      <c r="Q33" s="147"/>
    </row>
    <row r="34" spans="1:17" ht="15.75">
      <c r="A34" s="251"/>
      <c r="B34" s="100">
        <v>12</v>
      </c>
      <c r="C34" s="145" t="s">
        <v>135</v>
      </c>
      <c r="D34" s="133">
        <v>192.10007351943605</v>
      </c>
      <c r="E34" s="116">
        <f>D34/$G$10/12</f>
        <v>0.23716058459189637</v>
      </c>
      <c r="F34" s="117">
        <f t="shared" si="2"/>
        <v>0.3680078036770806</v>
      </c>
      <c r="G34" s="146"/>
      <c r="H34" s="147"/>
      <c r="I34" s="148"/>
      <c r="J34" s="73"/>
      <c r="K34" s="147"/>
      <c r="L34" s="147"/>
      <c r="M34" s="147"/>
      <c r="N34" s="147"/>
      <c r="O34" s="147"/>
      <c r="P34" s="147"/>
      <c r="Q34" s="147"/>
    </row>
    <row r="35" spans="1:17" ht="15.75" customHeight="1">
      <c r="A35" s="251"/>
      <c r="B35" s="254" t="s">
        <v>138</v>
      </c>
      <c r="C35" s="255"/>
      <c r="D35" s="133"/>
      <c r="E35" s="116"/>
      <c r="F35" s="117">
        <f t="shared" si="2"/>
        <v>0</v>
      </c>
      <c r="G35" s="146"/>
      <c r="H35" s="147"/>
      <c r="I35" s="137" t="s">
        <v>139</v>
      </c>
      <c r="J35" s="138" t="s">
        <v>140</v>
      </c>
      <c r="K35" s="147"/>
      <c r="L35" s="147"/>
      <c r="M35" s="147"/>
      <c r="N35" s="147"/>
      <c r="O35" s="147"/>
      <c r="P35" s="147"/>
      <c r="Q35" s="147"/>
    </row>
    <row r="36" spans="1:17" ht="15.75">
      <c r="A36" s="251"/>
      <c r="B36" s="100">
        <v>12</v>
      </c>
      <c r="C36" s="145" t="s">
        <v>122</v>
      </c>
      <c r="D36" s="133">
        <v>447.8501837985903</v>
      </c>
      <c r="E36" s="116">
        <f>D36/$G$10/12</f>
        <v>0.5529014614797411</v>
      </c>
      <c r="F36" s="117">
        <f t="shared" si="2"/>
        <v>0.8579505436754604</v>
      </c>
      <c r="G36" s="146"/>
      <c r="H36" s="147"/>
      <c r="I36" s="148"/>
      <c r="J36" s="73"/>
      <c r="K36" s="147"/>
      <c r="L36" s="147"/>
      <c r="M36" s="147"/>
      <c r="N36" s="147"/>
      <c r="O36" s="147"/>
      <c r="P36" s="147"/>
      <c r="Q36" s="147"/>
    </row>
    <row r="37" spans="1:17" ht="15.75" customHeight="1">
      <c r="A37" s="149" t="s">
        <v>141</v>
      </c>
      <c r="B37" s="245" t="s">
        <v>142</v>
      </c>
      <c r="C37" s="246"/>
      <c r="D37" s="133">
        <v>243</v>
      </c>
      <c r="E37" s="116">
        <f>D37/$G$10/12</f>
        <v>0.3</v>
      </c>
      <c r="F37" s="117">
        <f t="shared" si="2"/>
        <v>0.46551724137931033</v>
      </c>
      <c r="G37" s="146"/>
      <c r="H37" s="147"/>
      <c r="I37" s="148">
        <v>0.97</v>
      </c>
      <c r="J37" s="73" t="s">
        <v>112</v>
      </c>
      <c r="K37" s="147"/>
      <c r="L37" s="147"/>
      <c r="M37" s="147"/>
      <c r="N37" s="147"/>
      <c r="O37" s="147"/>
      <c r="P37" s="147"/>
      <c r="Q37" s="147"/>
    </row>
    <row r="38" spans="1:17" ht="15.75">
      <c r="A38" s="150" t="s">
        <v>143</v>
      </c>
      <c r="B38" s="151">
        <v>1</v>
      </c>
      <c r="C38" s="152" t="s">
        <v>122</v>
      </c>
      <c r="D38" s="133">
        <v>0</v>
      </c>
      <c r="E38" s="116">
        <f>D38/$G$10/12</f>
        <v>0</v>
      </c>
      <c r="F38" s="117">
        <f t="shared" si="2"/>
        <v>0</v>
      </c>
      <c r="G38" s="146"/>
      <c r="H38" s="147"/>
      <c r="I38" s="239">
        <v>1.46</v>
      </c>
      <c r="J38" s="239" t="s">
        <v>112</v>
      </c>
      <c r="K38" s="147"/>
      <c r="L38" s="147"/>
      <c r="M38" s="147"/>
      <c r="N38" s="147"/>
      <c r="O38" s="147"/>
      <c r="P38" s="147"/>
      <c r="Q38" s="147"/>
    </row>
    <row r="39" spans="1:17" ht="15.75">
      <c r="A39" s="150" t="s">
        <v>144</v>
      </c>
      <c r="B39" s="153">
        <v>1</v>
      </c>
      <c r="C39" s="154" t="s">
        <v>122</v>
      </c>
      <c r="D39" s="133">
        <v>0</v>
      </c>
      <c r="E39" s="116">
        <f>D39/$G$10/12</f>
        <v>0</v>
      </c>
      <c r="F39" s="117">
        <f t="shared" si="2"/>
        <v>0</v>
      </c>
      <c r="G39" s="146"/>
      <c r="H39" s="147"/>
      <c r="I39" s="239"/>
      <c r="J39" s="239"/>
      <c r="K39" s="147"/>
      <c r="L39" s="147"/>
      <c r="M39" s="147"/>
      <c r="N39" s="147"/>
      <c r="O39" s="147"/>
      <c r="P39" s="147"/>
      <c r="Q39" s="147"/>
    </row>
    <row r="40" spans="1:17" ht="15.75">
      <c r="A40" s="207" t="s">
        <v>181</v>
      </c>
      <c r="B40" s="208"/>
      <c r="C40" s="208"/>
      <c r="D40" s="209"/>
      <c r="E40" s="208"/>
      <c r="F40" s="210"/>
      <c r="G40" s="211">
        <f>D41</f>
        <v>744.1157629672766</v>
      </c>
      <c r="H40" s="212">
        <f>F41</f>
        <v>1.4255091244583842</v>
      </c>
      <c r="I40" s="73"/>
      <c r="J40" s="73"/>
      <c r="K40" s="71"/>
      <c r="L40" s="71"/>
      <c r="M40" s="71"/>
      <c r="N40" s="71"/>
      <c r="O40" s="71"/>
      <c r="P40" s="71"/>
      <c r="Q40" s="71"/>
    </row>
    <row r="41" spans="1:17" ht="15.75">
      <c r="A41" s="213" t="s">
        <v>182</v>
      </c>
      <c r="B41" s="240"/>
      <c r="C41" s="240"/>
      <c r="D41" s="133">
        <v>744.1157629672766</v>
      </c>
      <c r="E41" s="116">
        <f>D41/$G$10/12</f>
        <v>0.9186614357620698</v>
      </c>
      <c r="F41" s="117">
        <f>D41/$H$10/12</f>
        <v>1.4255091244583842</v>
      </c>
      <c r="G41" s="104"/>
      <c r="H41" s="71"/>
      <c r="I41" s="73">
        <v>1.86</v>
      </c>
      <c r="J41" s="73" t="s">
        <v>112</v>
      </c>
      <c r="K41" s="71"/>
      <c r="L41" s="71"/>
      <c r="M41" s="71"/>
      <c r="N41" s="71"/>
      <c r="O41" s="71"/>
      <c r="P41" s="71"/>
      <c r="Q41" s="71"/>
    </row>
    <row r="42" spans="1:17" ht="15">
      <c r="A42" s="155" t="s">
        <v>171</v>
      </c>
      <c r="B42" s="156"/>
      <c r="C42" s="156"/>
      <c r="D42" s="157"/>
      <c r="E42" s="156"/>
      <c r="F42" s="158"/>
      <c r="G42" s="159">
        <f>G12+G14+G22+G28+G40</f>
        <v>8185.273392640043</v>
      </c>
      <c r="H42" s="160">
        <f>H12+H14+H22+H28+H40</f>
        <v>15.680600369042228</v>
      </c>
      <c r="I42" s="73"/>
      <c r="J42" s="73"/>
      <c r="K42" s="71"/>
      <c r="L42" s="71"/>
      <c r="M42" s="71"/>
      <c r="N42" s="71"/>
      <c r="O42" s="71"/>
      <c r="P42" s="71"/>
      <c r="Q42" s="71"/>
    </row>
    <row r="43" spans="1:17" ht="15.75">
      <c r="A43" s="214" t="s">
        <v>183</v>
      </c>
      <c r="B43" s="241"/>
      <c r="C43" s="242"/>
      <c r="D43" s="215">
        <f>(D13+D15+D16+D17+D18+D19+D20+D21+D23+D24+D25+D26+D27+D30+D32+D34+D36+D37+D38+D39+D41)</f>
        <v>8185.273392640043</v>
      </c>
      <c r="E43" s="216">
        <f>D43/$G$10/12</f>
        <v>10.10527579338277</v>
      </c>
      <c r="F43" s="217">
        <f>F13+F15+F16+F17+F18+F19+F20+F21+F23+F24+F25+F26+F27+F30+F32+F34+F36+F37+F38+F39+F41</f>
        <v>15.680600369042228</v>
      </c>
      <c r="G43" s="169"/>
      <c r="H43" s="169"/>
      <c r="I43" s="84"/>
      <c r="J43" s="73"/>
      <c r="K43" s="218">
        <f>E43/E46</f>
        <v>1.6376098004942778</v>
      </c>
      <c r="L43" s="170"/>
      <c r="M43" s="170"/>
      <c r="N43" s="170"/>
      <c r="O43" s="170"/>
      <c r="P43" s="170"/>
      <c r="Q43" s="170"/>
    </row>
    <row r="44" spans="1:17" ht="15.75" customHeight="1" hidden="1">
      <c r="A44" s="161"/>
      <c r="B44" s="162"/>
      <c r="C44" s="162"/>
      <c r="D44" s="164"/>
      <c r="E44" s="163"/>
      <c r="F44" s="164"/>
      <c r="G44" s="169"/>
      <c r="H44" s="169"/>
      <c r="I44" s="84"/>
      <c r="J44" s="73"/>
      <c r="K44" s="170"/>
      <c r="L44" s="170"/>
      <c r="M44" s="170"/>
      <c r="N44" s="170"/>
      <c r="O44" s="170"/>
      <c r="P44" s="170"/>
      <c r="Q44" s="170"/>
    </row>
    <row r="45" spans="1:17" ht="15.75" customHeight="1" hidden="1">
      <c r="A45" s="165" t="s">
        <v>145</v>
      </c>
      <c r="B45" s="166">
        <f>G10-C45</f>
        <v>0</v>
      </c>
      <c r="C45" s="165">
        <v>67.5</v>
      </c>
      <c r="D45" s="231">
        <v>5898</v>
      </c>
      <c r="E45" s="167">
        <f>D45/C45/12</f>
        <v>7.281481481481482</v>
      </c>
      <c r="F45" s="219" t="e">
        <f>#REF!/12/G10</f>
        <v>#REF!</v>
      </c>
      <c r="G45" s="232" t="s">
        <v>146</v>
      </c>
      <c r="H45" s="168">
        <f>E43/E45</f>
        <v>1.387804915673117</v>
      </c>
      <c r="I45" s="73"/>
      <c r="J45" s="73"/>
      <c r="K45" s="71" t="s">
        <v>146</v>
      </c>
      <c r="L45" s="71"/>
      <c r="M45" s="71"/>
      <c r="N45" s="71"/>
      <c r="O45" s="71"/>
      <c r="P45" s="71"/>
      <c r="Q45" s="71"/>
    </row>
    <row r="46" spans="1:17" ht="15.75" customHeight="1" hidden="1">
      <c r="A46" s="71"/>
      <c r="B46" s="71"/>
      <c r="C46" s="71"/>
      <c r="D46" s="171">
        <f>D45/1.18</f>
        <v>4998.3050847457625</v>
      </c>
      <c r="E46" s="171">
        <f>E45/1.18</f>
        <v>6.170747018204646</v>
      </c>
      <c r="F46" s="220"/>
      <c r="G46" s="233" t="s">
        <v>147</v>
      </c>
      <c r="H46" s="172">
        <f>E43/E46</f>
        <v>1.6376098004942778</v>
      </c>
      <c r="I46" s="73"/>
      <c r="J46" s="73"/>
      <c r="K46" s="71" t="s">
        <v>147</v>
      </c>
      <c r="L46" s="71"/>
      <c r="M46" s="71"/>
      <c r="N46" s="71"/>
      <c r="O46" s="71"/>
      <c r="P46" s="71"/>
      <c r="Q46" s="71"/>
    </row>
    <row r="47" spans="1:17" ht="15" customHeight="1" hidden="1">
      <c r="A47" s="71"/>
      <c r="B47" s="71"/>
      <c r="C47" s="71"/>
      <c r="D47" s="163"/>
      <c r="E47" s="163"/>
      <c r="F47" s="221"/>
      <c r="G47" s="101"/>
      <c r="H47" s="173"/>
      <c r="I47" s="73"/>
      <c r="J47" s="73"/>
      <c r="K47" s="71"/>
      <c r="L47" s="71"/>
      <c r="M47" s="71"/>
      <c r="N47" s="71"/>
      <c r="O47" s="71"/>
      <c r="P47" s="71"/>
      <c r="Q47" s="71"/>
    </row>
    <row r="48" spans="1:17" ht="15" customHeight="1" hidden="1">
      <c r="A48" s="71"/>
      <c r="B48" s="71"/>
      <c r="C48" s="71"/>
      <c r="D48" s="222">
        <f>E48*G10*12</f>
        <v>5913</v>
      </c>
      <c r="E48" s="174">
        <v>7.3</v>
      </c>
      <c r="F48" s="174"/>
      <c r="G48" s="174" t="s">
        <v>148</v>
      </c>
      <c r="H48" s="175">
        <f>E43/E48</f>
        <v>1.3842843552579138</v>
      </c>
      <c r="I48" s="73"/>
      <c r="J48" s="73"/>
      <c r="K48" s="71" t="s">
        <v>148</v>
      </c>
      <c r="L48" s="71"/>
      <c r="M48" s="71"/>
      <c r="N48" s="71"/>
      <c r="O48" s="71"/>
      <c r="P48" s="71"/>
      <c r="Q48" s="71"/>
    </row>
    <row r="49" spans="1:17" ht="15" customHeight="1" hidden="1">
      <c r="A49" s="71"/>
      <c r="B49" s="71"/>
      <c r="C49" s="71"/>
      <c r="D49" s="176">
        <f>D43-D48</f>
        <v>2272.2733926400433</v>
      </c>
      <c r="E49" s="176">
        <f>E43-E48</f>
        <v>2.80527579338277</v>
      </c>
      <c r="F49" s="223"/>
      <c r="G49" s="223" t="s">
        <v>149</v>
      </c>
      <c r="H49" s="71"/>
      <c r="I49" s="73"/>
      <c r="J49" s="73"/>
      <c r="K49" s="71" t="s">
        <v>150</v>
      </c>
      <c r="L49" s="71"/>
      <c r="M49" s="71"/>
      <c r="N49" s="71"/>
      <c r="O49" s="71"/>
      <c r="P49" s="71"/>
      <c r="Q49" s="71"/>
    </row>
    <row r="50" spans="1:17" ht="15">
      <c r="A50" s="71"/>
      <c r="B50" s="71"/>
      <c r="C50" s="71"/>
      <c r="D50" s="71"/>
      <c r="E50" s="71"/>
      <c r="F50" s="71"/>
      <c r="G50" s="71"/>
      <c r="H50" s="71"/>
      <c r="I50" s="73"/>
      <c r="J50" s="73"/>
      <c r="K50" s="71"/>
      <c r="L50" s="71"/>
      <c r="M50" s="71"/>
      <c r="N50" s="71"/>
      <c r="O50" s="71"/>
      <c r="P50" s="71"/>
      <c r="Q50" s="71"/>
    </row>
    <row r="51" spans="1:17" ht="15">
      <c r="A51" s="71"/>
      <c r="B51" s="71"/>
      <c r="C51" s="71"/>
      <c r="D51" s="71"/>
      <c r="E51" s="71"/>
      <c r="F51" s="71"/>
      <c r="G51" s="71"/>
      <c r="H51" s="71"/>
      <c r="I51" s="73"/>
      <c r="J51" s="73"/>
      <c r="K51" s="71"/>
      <c r="L51" s="71"/>
      <c r="M51" s="71"/>
      <c r="N51" s="71"/>
      <c r="O51" s="71"/>
      <c r="P51" s="71"/>
      <c r="Q51" s="71"/>
    </row>
    <row r="52" spans="1:17" ht="15">
      <c r="A52" s="71"/>
      <c r="B52" s="71"/>
      <c r="C52" s="71"/>
      <c r="D52" s="71"/>
      <c r="E52" s="71"/>
      <c r="F52" s="71"/>
      <c r="G52" s="71"/>
      <c r="H52" s="71"/>
      <c r="I52" s="73"/>
      <c r="J52" s="73"/>
      <c r="K52" s="71"/>
      <c r="L52" s="71"/>
      <c r="M52" s="71"/>
      <c r="N52" s="71"/>
      <c r="O52" s="71"/>
      <c r="P52" s="71"/>
      <c r="Q52" s="71"/>
    </row>
    <row r="53" spans="1:17" ht="15">
      <c r="A53" s="71"/>
      <c r="B53" s="71"/>
      <c r="C53" s="71"/>
      <c r="D53" s="71"/>
      <c r="E53" s="71"/>
      <c r="F53" s="71"/>
      <c r="G53" s="71"/>
      <c r="H53" s="71"/>
      <c r="I53" s="73"/>
      <c r="J53" s="73"/>
      <c r="K53" s="71"/>
      <c r="L53" s="71"/>
      <c r="M53" s="71"/>
      <c r="N53" s="71"/>
      <c r="O53" s="71"/>
      <c r="P53" s="71"/>
      <c r="Q53" s="71"/>
    </row>
    <row r="54" spans="1:17" ht="15">
      <c r="A54" s="71"/>
      <c r="B54" s="71"/>
      <c r="C54" s="71"/>
      <c r="D54" s="71"/>
      <c r="E54" s="71"/>
      <c r="F54" s="71"/>
      <c r="G54" s="71"/>
      <c r="H54" s="71"/>
      <c r="I54" s="73"/>
      <c r="J54" s="73"/>
      <c r="K54" s="71"/>
      <c r="L54" s="71"/>
      <c r="M54" s="71"/>
      <c r="N54" s="71"/>
      <c r="O54" s="71"/>
      <c r="P54" s="71"/>
      <c r="Q54" s="71"/>
    </row>
    <row r="55" spans="1:17" ht="15">
      <c r="A55" s="71"/>
      <c r="B55" s="71"/>
      <c r="C55" s="71"/>
      <c r="D55" s="71"/>
      <c r="E55" s="71"/>
      <c r="F55" s="71"/>
      <c r="G55" s="71"/>
      <c r="H55" s="71"/>
      <c r="I55" s="73"/>
      <c r="J55" s="73"/>
      <c r="K55" s="71"/>
      <c r="L55" s="71"/>
      <c r="M55" s="71"/>
      <c r="N55" s="71"/>
      <c r="O55" s="71"/>
      <c r="P55" s="71"/>
      <c r="Q55" s="71"/>
    </row>
    <row r="56" spans="1:17" ht="15">
      <c r="A56" s="71"/>
      <c r="B56" s="71"/>
      <c r="C56" s="71"/>
      <c r="D56" s="71"/>
      <c r="E56" s="71"/>
      <c r="F56" s="71"/>
      <c r="G56" s="71"/>
      <c r="H56" s="71"/>
      <c r="I56" s="73"/>
      <c r="J56" s="73"/>
      <c r="K56" s="71"/>
      <c r="L56" s="71"/>
      <c r="M56" s="71"/>
      <c r="N56" s="71"/>
      <c r="O56" s="71"/>
      <c r="P56" s="71"/>
      <c r="Q56" s="71"/>
    </row>
    <row r="57" spans="1:17" ht="15">
      <c r="A57" s="71"/>
      <c r="B57" s="71"/>
      <c r="C57" s="71"/>
      <c r="D57" s="71"/>
      <c r="E57" s="71"/>
      <c r="F57" s="71"/>
      <c r="G57" s="71"/>
      <c r="H57" s="71"/>
      <c r="I57" s="73"/>
      <c r="J57" s="73"/>
      <c r="K57" s="71"/>
      <c r="L57" s="71"/>
      <c r="M57" s="71"/>
      <c r="N57" s="71"/>
      <c r="O57" s="71"/>
      <c r="P57" s="71"/>
      <c r="Q57" s="71"/>
    </row>
    <row r="58" spans="1:17" ht="15">
      <c r="A58" s="71"/>
      <c r="B58" s="71"/>
      <c r="C58" s="71"/>
      <c r="D58" s="71"/>
      <c r="E58" s="71"/>
      <c r="F58" s="71"/>
      <c r="G58" s="71"/>
      <c r="H58" s="71"/>
      <c r="I58" s="73"/>
      <c r="J58" s="73"/>
      <c r="K58" s="71"/>
      <c r="L58" s="71"/>
      <c r="M58" s="71"/>
      <c r="N58" s="71"/>
      <c r="O58" s="71"/>
      <c r="P58" s="71"/>
      <c r="Q58" s="71"/>
    </row>
    <row r="59" spans="1:17" ht="15">
      <c r="A59" s="71"/>
      <c r="B59" s="71"/>
      <c r="C59" s="71"/>
      <c r="D59" s="71"/>
      <c r="E59" s="71"/>
      <c r="F59" s="71"/>
      <c r="G59" s="71"/>
      <c r="H59" s="71"/>
      <c r="I59" s="73"/>
      <c r="J59" s="73"/>
      <c r="K59" s="71"/>
      <c r="L59" s="71"/>
      <c r="M59" s="71"/>
      <c r="N59" s="71"/>
      <c r="O59" s="71"/>
      <c r="P59" s="71"/>
      <c r="Q59" s="71"/>
    </row>
    <row r="60" spans="1:17" ht="15">
      <c r="A60" s="71"/>
      <c r="B60" s="71"/>
      <c r="C60" s="71"/>
      <c r="D60" s="71"/>
      <c r="E60" s="71"/>
      <c r="F60" s="71"/>
      <c r="G60" s="71"/>
      <c r="H60" s="71"/>
      <c r="I60" s="73"/>
      <c r="J60" s="73"/>
      <c r="K60" s="71"/>
      <c r="L60" s="71"/>
      <c r="M60" s="71"/>
      <c r="N60" s="71"/>
      <c r="O60" s="71"/>
      <c r="P60" s="71"/>
      <c r="Q60" s="71"/>
    </row>
    <row r="61" spans="1:17" ht="15">
      <c r="A61" s="71"/>
      <c r="B61" s="71"/>
      <c r="C61" s="71"/>
      <c r="D61" s="71"/>
      <c r="E61" s="71"/>
      <c r="F61" s="71"/>
      <c r="G61" s="71"/>
      <c r="H61" s="71"/>
      <c r="I61" s="73"/>
      <c r="J61" s="73"/>
      <c r="K61" s="71"/>
      <c r="L61" s="71"/>
      <c r="M61" s="71"/>
      <c r="N61" s="71"/>
      <c r="O61" s="71"/>
      <c r="P61" s="71"/>
      <c r="Q61" s="71"/>
    </row>
    <row r="62" spans="1:17" ht="15">
      <c r="A62" s="71"/>
      <c r="B62" s="71"/>
      <c r="C62" s="71"/>
      <c r="D62" s="71"/>
      <c r="E62" s="71"/>
      <c r="F62" s="71"/>
      <c r="G62" s="71"/>
      <c r="H62" s="71"/>
      <c r="I62" s="73"/>
      <c r="J62" s="73"/>
      <c r="K62" s="71"/>
      <c r="L62" s="71"/>
      <c r="M62" s="71"/>
      <c r="N62" s="71"/>
      <c r="O62" s="71"/>
      <c r="P62" s="71"/>
      <c r="Q62" s="71"/>
    </row>
    <row r="63" spans="1:17" ht="15">
      <c r="A63" s="71"/>
      <c r="B63" s="71"/>
      <c r="C63" s="71"/>
      <c r="D63" s="71"/>
      <c r="E63" s="71"/>
      <c r="F63" s="71"/>
      <c r="G63" s="71"/>
      <c r="H63" s="71"/>
      <c r="I63" s="73"/>
      <c r="J63" s="73"/>
      <c r="K63" s="71"/>
      <c r="L63" s="71"/>
      <c r="M63" s="71"/>
      <c r="N63" s="71"/>
      <c r="O63" s="71"/>
      <c r="P63" s="71"/>
      <c r="Q63" s="71"/>
    </row>
    <row r="64" spans="1:17" ht="15">
      <c r="A64" s="71"/>
      <c r="B64" s="71"/>
      <c r="C64" s="71"/>
      <c r="D64" s="71"/>
      <c r="E64" s="71"/>
      <c r="F64" s="71"/>
      <c r="G64" s="71"/>
      <c r="H64" s="71"/>
      <c r="I64" s="73"/>
      <c r="J64" s="73"/>
      <c r="K64" s="71"/>
      <c r="L64" s="71"/>
      <c r="M64" s="71"/>
      <c r="N64" s="71"/>
      <c r="O64" s="71"/>
      <c r="P64" s="71"/>
      <c r="Q64" s="71"/>
    </row>
    <row r="65" spans="1:17" ht="15">
      <c r="A65" s="71"/>
      <c r="B65" s="71"/>
      <c r="C65" s="71"/>
      <c r="D65" s="71"/>
      <c r="E65" s="71"/>
      <c r="F65" s="71"/>
      <c r="G65" s="71"/>
      <c r="H65" s="71"/>
      <c r="I65" s="73"/>
      <c r="J65" s="73"/>
      <c r="K65" s="71"/>
      <c r="L65" s="71"/>
      <c r="M65" s="71"/>
      <c r="N65" s="71"/>
      <c r="O65" s="71"/>
      <c r="P65" s="71"/>
      <c r="Q65" s="71"/>
    </row>
    <row r="66" spans="1:17" ht="15">
      <c r="A66" s="71"/>
      <c r="B66" s="71"/>
      <c r="C66" s="71"/>
      <c r="D66" s="71"/>
      <c r="E66" s="71"/>
      <c r="F66" s="71"/>
      <c r="G66" s="71"/>
      <c r="H66" s="71"/>
      <c r="I66" s="73"/>
      <c r="J66" s="73"/>
      <c r="K66" s="71"/>
      <c r="L66" s="71"/>
      <c r="M66" s="71"/>
      <c r="N66" s="71"/>
      <c r="O66" s="71"/>
      <c r="P66" s="71"/>
      <c r="Q66" s="71"/>
    </row>
    <row r="67" spans="1:17" ht="15">
      <c r="A67" s="71"/>
      <c r="B67" s="71"/>
      <c r="C67" s="71"/>
      <c r="D67" s="71"/>
      <c r="E67" s="71"/>
      <c r="F67" s="71"/>
      <c r="G67" s="71"/>
      <c r="H67" s="71"/>
      <c r="I67" s="73"/>
      <c r="J67" s="73"/>
      <c r="K67" s="71"/>
      <c r="L67" s="71"/>
      <c r="M67" s="71"/>
      <c r="N67" s="71"/>
      <c r="O67" s="71"/>
      <c r="P67" s="71"/>
      <c r="Q67" s="71"/>
    </row>
    <row r="68" spans="1:17" ht="15">
      <c r="A68" s="71"/>
      <c r="B68" s="71"/>
      <c r="C68" s="71"/>
      <c r="D68" s="71"/>
      <c r="E68" s="71"/>
      <c r="F68" s="71"/>
      <c r="G68" s="71"/>
      <c r="H68" s="71"/>
      <c r="I68" s="73"/>
      <c r="J68" s="73"/>
      <c r="K68" s="71"/>
      <c r="L68" s="71"/>
      <c r="M68" s="71"/>
      <c r="N68" s="71"/>
      <c r="O68" s="71"/>
      <c r="P68" s="71"/>
      <c r="Q68" s="71"/>
    </row>
    <row r="69" spans="1:17" ht="15">
      <c r="A69" s="71"/>
      <c r="B69" s="71"/>
      <c r="C69" s="71"/>
      <c r="D69" s="71"/>
      <c r="E69" s="71"/>
      <c r="F69" s="71"/>
      <c r="G69" s="71"/>
      <c r="H69" s="71"/>
      <c r="I69" s="73"/>
      <c r="J69" s="73"/>
      <c r="K69" s="71"/>
      <c r="L69" s="71"/>
      <c r="M69" s="71"/>
      <c r="N69" s="71"/>
      <c r="O69" s="71"/>
      <c r="P69" s="71"/>
      <c r="Q69" s="71"/>
    </row>
    <row r="70" spans="1:17" ht="15">
      <c r="A70" s="71"/>
      <c r="B70" s="71"/>
      <c r="C70" s="71"/>
      <c r="D70" s="71"/>
      <c r="E70" s="71"/>
      <c r="F70" s="71"/>
      <c r="G70" s="71"/>
      <c r="H70" s="71"/>
      <c r="I70" s="73"/>
      <c r="J70" s="73"/>
      <c r="K70" s="71"/>
      <c r="L70" s="71"/>
      <c r="M70" s="71"/>
      <c r="N70" s="71"/>
      <c r="O70" s="71"/>
      <c r="P70" s="71"/>
      <c r="Q70" s="71"/>
    </row>
    <row r="71" spans="1:17" ht="15">
      <c r="A71" s="71"/>
      <c r="B71" s="71"/>
      <c r="C71" s="71"/>
      <c r="D71" s="71"/>
      <c r="E71" s="71"/>
      <c r="F71" s="71"/>
      <c r="G71" s="71"/>
      <c r="H71" s="71"/>
      <c r="I71" s="73"/>
      <c r="J71" s="73"/>
      <c r="K71" s="71"/>
      <c r="L71" s="71"/>
      <c r="M71" s="71"/>
      <c r="N71" s="71"/>
      <c r="O71" s="71"/>
      <c r="P71" s="71"/>
      <c r="Q71" s="71"/>
    </row>
    <row r="72" spans="1:17" ht="15">
      <c r="A72" s="71"/>
      <c r="B72" s="71"/>
      <c r="C72" s="71"/>
      <c r="D72" s="71"/>
      <c r="E72" s="71"/>
      <c r="F72" s="71"/>
      <c r="G72" s="71"/>
      <c r="H72" s="71"/>
      <c r="I72" s="73"/>
      <c r="J72" s="73"/>
      <c r="K72" s="71"/>
      <c r="L72" s="71"/>
      <c r="M72" s="71"/>
      <c r="N72" s="71"/>
      <c r="O72" s="71"/>
      <c r="P72" s="71"/>
      <c r="Q72" s="71"/>
    </row>
    <row r="73" spans="1:17" ht="15">
      <c r="A73" s="71"/>
      <c r="B73" s="71"/>
      <c r="C73" s="71"/>
      <c r="D73" s="71"/>
      <c r="E73" s="71"/>
      <c r="F73" s="71"/>
      <c r="G73" s="71"/>
      <c r="H73" s="71"/>
      <c r="I73" s="73"/>
      <c r="J73" s="73"/>
      <c r="K73" s="71"/>
      <c r="L73" s="71"/>
      <c r="M73" s="71"/>
      <c r="N73" s="71"/>
      <c r="O73" s="71"/>
      <c r="P73" s="71"/>
      <c r="Q73" s="71"/>
    </row>
    <row r="74" spans="1:17" ht="15">
      <c r="A74" s="71"/>
      <c r="B74" s="71"/>
      <c r="C74" s="71"/>
      <c r="D74" s="71"/>
      <c r="E74" s="71"/>
      <c r="F74" s="71"/>
      <c r="G74" s="71"/>
      <c r="H74" s="71"/>
      <c r="I74" s="73"/>
      <c r="J74" s="73"/>
      <c r="K74" s="71"/>
      <c r="L74" s="71"/>
      <c r="M74" s="71"/>
      <c r="N74" s="71"/>
      <c r="O74" s="71"/>
      <c r="P74" s="71"/>
      <c r="Q74" s="71"/>
    </row>
    <row r="75" spans="1:17" ht="15">
      <c r="A75" s="71"/>
      <c r="B75" s="71"/>
      <c r="C75" s="71"/>
      <c r="D75" s="71"/>
      <c r="E75" s="71"/>
      <c r="F75" s="71"/>
      <c r="G75" s="71"/>
      <c r="H75" s="71"/>
      <c r="I75" s="73"/>
      <c r="J75" s="73"/>
      <c r="K75" s="71"/>
      <c r="L75" s="71"/>
      <c r="M75" s="71"/>
      <c r="N75" s="71"/>
      <c r="O75" s="71"/>
      <c r="P75" s="71"/>
      <c r="Q75" s="71"/>
    </row>
    <row r="76" spans="1:17" ht="15">
      <c r="A76" s="71"/>
      <c r="B76" s="71"/>
      <c r="C76" s="71"/>
      <c r="D76" s="71"/>
      <c r="E76" s="71"/>
      <c r="F76" s="71"/>
      <c r="G76" s="71"/>
      <c r="H76" s="71"/>
      <c r="I76" s="73"/>
      <c r="J76" s="73"/>
      <c r="K76" s="71"/>
      <c r="L76" s="71"/>
      <c r="M76" s="71"/>
      <c r="N76" s="71"/>
      <c r="O76" s="71"/>
      <c r="P76" s="71"/>
      <c r="Q76" s="71"/>
    </row>
    <row r="77" spans="1:17" ht="15">
      <c r="A77" s="71"/>
      <c r="B77" s="71"/>
      <c r="C77" s="71"/>
      <c r="D77" s="71"/>
      <c r="E77" s="71"/>
      <c r="F77" s="71"/>
      <c r="G77" s="71"/>
      <c r="H77" s="71"/>
      <c r="I77" s="73"/>
      <c r="J77" s="73"/>
      <c r="K77" s="71"/>
      <c r="L77" s="71"/>
      <c r="M77" s="71"/>
      <c r="N77" s="71"/>
      <c r="O77" s="71"/>
      <c r="P77" s="71"/>
      <c r="Q77" s="71"/>
    </row>
    <row r="78" spans="1:17" ht="15">
      <c r="A78" s="71"/>
      <c r="B78" s="71"/>
      <c r="C78" s="71"/>
      <c r="D78" s="71"/>
      <c r="E78" s="71"/>
      <c r="F78" s="71"/>
      <c r="G78" s="71"/>
      <c r="H78" s="71"/>
      <c r="I78" s="73"/>
      <c r="J78" s="73"/>
      <c r="K78" s="71"/>
      <c r="L78" s="71"/>
      <c r="M78" s="71"/>
      <c r="N78" s="71"/>
      <c r="O78" s="71"/>
      <c r="P78" s="71"/>
      <c r="Q78" s="71"/>
    </row>
  </sheetData>
  <sheetProtection/>
  <mergeCells count="16">
    <mergeCell ref="B11:C11"/>
    <mergeCell ref="A29:A36"/>
    <mergeCell ref="B29:C29"/>
    <mergeCell ref="B31:C31"/>
    <mergeCell ref="B33:C33"/>
    <mergeCell ref="B35:C35"/>
    <mergeCell ref="I38:I39"/>
    <mergeCell ref="J38:J39"/>
    <mergeCell ref="B41:C41"/>
    <mergeCell ref="B43:C43"/>
    <mergeCell ref="D1:E1"/>
    <mergeCell ref="C2:D2"/>
    <mergeCell ref="C3:D3"/>
    <mergeCell ref="A8:E8"/>
    <mergeCell ref="B37:C37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3.421875" style="0" customWidth="1"/>
    <col min="3" max="3" width="17.0039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77"/>
      <c r="B1" s="177"/>
      <c r="C1" s="71"/>
      <c r="D1" s="234" t="s">
        <v>151</v>
      </c>
      <c r="E1" s="234"/>
    </row>
    <row r="2" spans="1:5" ht="12.75" customHeight="1">
      <c r="A2" s="177"/>
      <c r="B2" s="177"/>
      <c r="C2" s="243" t="s">
        <v>1</v>
      </c>
      <c r="D2" s="243"/>
      <c r="E2" s="178"/>
    </row>
    <row r="3" spans="1:5" ht="45" customHeight="1">
      <c r="A3" s="177"/>
      <c r="B3" s="177"/>
      <c r="C3" s="244" t="s">
        <v>2</v>
      </c>
      <c r="D3" s="244"/>
      <c r="E3" s="244"/>
    </row>
    <row r="4" spans="1:5" ht="22.5" customHeight="1">
      <c r="A4" s="177"/>
      <c r="B4" s="177"/>
      <c r="C4" s="74"/>
      <c r="D4" s="75" t="s">
        <v>3</v>
      </c>
      <c r="E4" s="177"/>
    </row>
    <row r="5" spans="1:5" ht="15.75">
      <c r="A5" s="177"/>
      <c r="B5" s="177"/>
      <c r="C5" s="77" t="s">
        <v>205</v>
      </c>
      <c r="D5" s="75"/>
      <c r="E5" s="177"/>
    </row>
    <row r="6" spans="1:5" ht="12" customHeight="1">
      <c r="A6" s="177"/>
      <c r="B6" s="177"/>
      <c r="C6" s="5" t="s">
        <v>4</v>
      </c>
      <c r="D6" s="79"/>
      <c r="E6" s="177"/>
    </row>
    <row r="7" spans="1:5" ht="17.25" customHeight="1">
      <c r="A7" s="177"/>
      <c r="B7" s="177"/>
      <c r="C7" s="6" t="s">
        <v>5</v>
      </c>
      <c r="D7" s="81"/>
      <c r="E7" s="177"/>
    </row>
    <row r="8" spans="1:5" ht="30.75" customHeight="1">
      <c r="A8" s="259" t="s">
        <v>102</v>
      </c>
      <c r="B8" s="259"/>
      <c r="C8" s="259"/>
      <c r="D8" s="259"/>
      <c r="E8" s="259"/>
    </row>
    <row r="9" spans="1:8" ht="45.75" customHeight="1">
      <c r="A9" s="260" t="s">
        <v>152</v>
      </c>
      <c r="B9" s="260"/>
      <c r="C9" s="260"/>
      <c r="D9" s="260"/>
      <c r="E9" s="260"/>
      <c r="G9" s="86">
        <v>43.5</v>
      </c>
      <c r="H9" s="87">
        <v>67.5</v>
      </c>
    </row>
    <row r="10" spans="1:5" ht="16.5">
      <c r="A10" s="179"/>
      <c r="B10" s="179"/>
      <c r="C10" s="179" t="s">
        <v>185</v>
      </c>
      <c r="D10" s="179"/>
      <c r="E10" s="179"/>
    </row>
    <row r="11" spans="1:5" ht="81" customHeight="1">
      <c r="A11" s="180"/>
      <c r="B11" s="248" t="s">
        <v>104</v>
      </c>
      <c r="C11" s="249"/>
      <c r="D11" s="181" t="s">
        <v>153</v>
      </c>
      <c r="E11" s="181" t="s">
        <v>154</v>
      </c>
    </row>
    <row r="12" spans="1:5" ht="15.75" customHeight="1">
      <c r="A12" s="261" t="s">
        <v>155</v>
      </c>
      <c r="B12" s="262"/>
      <c r="C12" s="262"/>
      <c r="D12" s="262"/>
      <c r="E12" s="263"/>
    </row>
    <row r="13" spans="1:5" ht="47.25">
      <c r="A13" s="112" t="s">
        <v>156</v>
      </c>
      <c r="B13" s="182">
        <v>1</v>
      </c>
      <c r="C13" s="183" t="s">
        <v>111</v>
      </c>
      <c r="D13" s="191">
        <v>0</v>
      </c>
      <c r="E13" s="184">
        <f>D13/12/$H$9</f>
        <v>0</v>
      </c>
    </row>
    <row r="14" spans="1:5" ht="15" customHeight="1">
      <c r="A14" s="99" t="s">
        <v>157</v>
      </c>
      <c r="B14" s="185">
        <v>12</v>
      </c>
      <c r="C14" s="186" t="s">
        <v>122</v>
      </c>
      <c r="D14" s="187">
        <v>0</v>
      </c>
      <c r="E14" s="188">
        <f>D14/12/$H$9</f>
        <v>0</v>
      </c>
    </row>
    <row r="15" spans="1:5" ht="33" customHeight="1">
      <c r="A15" s="99" t="s">
        <v>158</v>
      </c>
      <c r="B15" s="185">
        <v>2</v>
      </c>
      <c r="C15" s="186" t="s">
        <v>122</v>
      </c>
      <c r="D15" s="187">
        <v>0</v>
      </c>
      <c r="E15" s="188">
        <f>D15/12/$H$9</f>
        <v>0</v>
      </c>
    </row>
    <row r="16" spans="1:5" ht="30.75" customHeight="1">
      <c r="A16" s="99" t="s">
        <v>159</v>
      </c>
      <c r="B16" s="185">
        <v>1</v>
      </c>
      <c r="C16" s="186" t="s">
        <v>122</v>
      </c>
      <c r="D16" s="189">
        <v>0</v>
      </c>
      <c r="E16" s="190">
        <f>D16/12/$H$9</f>
        <v>0</v>
      </c>
    </row>
    <row r="17" spans="1:5" ht="32.25" customHeight="1">
      <c r="A17" s="264" t="s">
        <v>113</v>
      </c>
      <c r="B17" s="265"/>
      <c r="C17" s="265"/>
      <c r="D17" s="265"/>
      <c r="E17" s="266"/>
    </row>
    <row r="18" spans="1:5" ht="17.25" customHeight="1">
      <c r="A18" s="112" t="s">
        <v>160</v>
      </c>
      <c r="B18" s="182">
        <v>4</v>
      </c>
      <c r="C18" s="183" t="s">
        <v>122</v>
      </c>
      <c r="D18" s="191">
        <v>0</v>
      </c>
      <c r="E18" s="188">
        <f>D18/12/$H$9</f>
        <v>0</v>
      </c>
    </row>
    <row r="19" spans="1:5" ht="15" customHeight="1">
      <c r="A19" s="99" t="s">
        <v>161</v>
      </c>
      <c r="B19" s="192">
        <v>3</v>
      </c>
      <c r="C19" s="186" t="s">
        <v>111</v>
      </c>
      <c r="D19" s="187">
        <v>0</v>
      </c>
      <c r="E19" s="188">
        <f>D19/12/$H$9</f>
        <v>0</v>
      </c>
    </row>
    <row r="20" spans="1:5" ht="33.75" customHeight="1">
      <c r="A20" s="123" t="s">
        <v>162</v>
      </c>
      <c r="B20" s="193"/>
      <c r="C20" s="194" t="s">
        <v>163</v>
      </c>
      <c r="D20" s="189">
        <v>0</v>
      </c>
      <c r="E20" s="188">
        <f>D20/12/$H$9</f>
        <v>0</v>
      </c>
    </row>
    <row r="21" spans="1:5" ht="15.75" customHeight="1">
      <c r="A21" s="274" t="s">
        <v>164</v>
      </c>
      <c r="B21" s="275"/>
      <c r="C21" s="275"/>
      <c r="D21" s="275"/>
      <c r="E21" s="276"/>
    </row>
    <row r="22" spans="1:5" ht="94.5">
      <c r="A22" s="196" t="s">
        <v>165</v>
      </c>
      <c r="B22" s="277" t="s">
        <v>166</v>
      </c>
      <c r="C22" s="278"/>
      <c r="D22" s="191">
        <v>0</v>
      </c>
      <c r="E22" s="188">
        <f>D22/12/$H$9</f>
        <v>0</v>
      </c>
    </row>
    <row r="23" spans="1:5" s="199" customFormat="1" ht="15.75">
      <c r="A23" s="224" t="s">
        <v>167</v>
      </c>
      <c r="B23" s="279" t="s">
        <v>163</v>
      </c>
      <c r="C23" s="280"/>
      <c r="D23" s="225">
        <v>915.3178559675488</v>
      </c>
      <c r="E23" s="198">
        <f>D23/12/$H$9</f>
        <v>1.1300220444043811</v>
      </c>
    </row>
    <row r="24" spans="1:5" s="199" customFormat="1" ht="47.25">
      <c r="A24" s="197" t="s">
        <v>184</v>
      </c>
      <c r="B24" s="281" t="s">
        <v>163</v>
      </c>
      <c r="C24" s="282"/>
      <c r="D24" s="195">
        <v>500</v>
      </c>
      <c r="E24" s="198">
        <f>D24/12/$H$9</f>
        <v>0.6172839506172839</v>
      </c>
    </row>
    <row r="25" spans="1:5" ht="15.75" customHeight="1">
      <c r="A25" s="269" t="s">
        <v>168</v>
      </c>
      <c r="B25" s="270"/>
      <c r="C25" s="270"/>
      <c r="D25" s="270"/>
      <c r="E25" s="271"/>
    </row>
    <row r="26" spans="1:5" ht="16.5" customHeight="1">
      <c r="A26" s="200" t="s">
        <v>169</v>
      </c>
      <c r="B26" s="267"/>
      <c r="C26" s="268"/>
      <c r="D26" s="187"/>
      <c r="E26" s="201">
        <f>D26/12/$H$9</f>
        <v>0</v>
      </c>
    </row>
    <row r="27" spans="1:5" ht="30.75" customHeight="1">
      <c r="A27" s="202" t="s">
        <v>170</v>
      </c>
      <c r="B27" s="272"/>
      <c r="C27" s="273"/>
      <c r="D27" s="187"/>
      <c r="E27" s="201">
        <f>D27/12/$H$9</f>
        <v>0</v>
      </c>
    </row>
    <row r="28" spans="1:5" ht="14.25">
      <c r="A28" s="256" t="s">
        <v>171</v>
      </c>
      <c r="B28" s="257"/>
      <c r="C28" s="257"/>
      <c r="D28" s="257"/>
      <c r="E28" s="258"/>
    </row>
    <row r="29" spans="1:5" ht="15.75">
      <c r="A29" s="203" t="s">
        <v>172</v>
      </c>
      <c r="B29" s="204"/>
      <c r="C29" s="204"/>
      <c r="D29" s="205">
        <f>D13+D14+D15+D16+D18+D19+D20+D22+D23+D26+D27+D24</f>
        <v>1415.317855967549</v>
      </c>
      <c r="E29" s="206">
        <f>E13+E14+E15+E16+E18+E19+E20+E22+E23+E26+E27</f>
        <v>1.1300220444043811</v>
      </c>
    </row>
    <row r="31" ht="12.75">
      <c r="D31" s="226"/>
    </row>
  </sheetData>
  <sheetProtection/>
  <mergeCells count="16">
    <mergeCell ref="A25:E25"/>
    <mergeCell ref="B27:C27"/>
    <mergeCell ref="A21:E21"/>
    <mergeCell ref="B22:C22"/>
    <mergeCell ref="B23:C23"/>
    <mergeCell ref="B24:C24"/>
    <mergeCell ref="A28:E28"/>
    <mergeCell ref="D1:E1"/>
    <mergeCell ref="C2:D2"/>
    <mergeCell ref="C3:E3"/>
    <mergeCell ref="A8:E8"/>
    <mergeCell ref="A9:E9"/>
    <mergeCell ref="B11:C11"/>
    <mergeCell ref="A12:E12"/>
    <mergeCell ref="A17:E1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2012-07-23T02:42:51Z</cp:lastPrinted>
  <dcterms:created xsi:type="dcterms:W3CDTF">1996-10-08T23:32:33Z</dcterms:created>
  <dcterms:modified xsi:type="dcterms:W3CDTF">2012-07-23T02:42:54Z</dcterms:modified>
  <cp:category/>
  <cp:version/>
  <cp:contentType/>
  <cp:contentStatus/>
</cp:coreProperties>
</file>