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 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<sst xmlns="http://schemas.openxmlformats.org/spreadsheetml/2006/main" count="293" uniqueCount="207">
  <si>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</si>
  <si>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</si>
  <si>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</si>
  <si>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</si>
  <si>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</si>
  <si>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</si>
  <si>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</si>
  <si>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</si>
  <si>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</si>
  <si>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</si>
  <si>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</si>
  <si>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4-я Железнодорожная, 32 лит.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</si>
  <si>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</si>
  <si>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</si>
  <si>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</si>
  <si>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</si>
  <si>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</si>
  <si>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</si>
  <si>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</si>
  <si>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</si>
  <si>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</si>
  <si>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</si>
  <si>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</si>
  <si>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</si>
  <si>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</si>
  <si>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</si>
  <si>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</si>
  <si>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</si>
  <si>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</si>
  <si>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</si>
  <si>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</si>
  <si>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</si>
  <si>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</si>
  <si>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</si>
  <si>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</si>
  <si>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</si>
  <si>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</si>
  <si>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</si>
  <si>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</si>
  <si>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</si>
  <si>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</si>
  <si>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</si>
  <si>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</si>
  <si>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</si>
  <si>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</si>
  <si>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</si>
  <si>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</si>
  <si>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</si>
  <si>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</si>
  <si>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</si>
  <si>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</si>
  <si>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</si>
  <si>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</si>
  <si>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</si>
  <si>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</si>
  <si>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</si>
  <si>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</si>
  <si>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</si>
  <si>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</si>
  <si>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</si>
  <si>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</si>
  <si>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</si>
  <si>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</si>
  <si>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</si>
  <si>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 xml:space="preserve"> осадка, гниль</t>
  </si>
  <si>
    <t>2. Наружные и внутренние капитальные стены</t>
  </si>
  <si>
    <t>бревенчатые</t>
  </si>
  <si>
    <t xml:space="preserve"> неравномерная осадка, гниль 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</si>
  <si>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</si>
  <si>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</si>
  <si>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</si>
  <si>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</si>
  <si>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</si>
  <si>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балки значительно прогнили </t>
  </si>
  <si>
    <t>междуэтажные</t>
  </si>
  <si>
    <t>подвальные</t>
  </si>
  <si>
    <t>(другое)</t>
  </si>
  <si>
    <t>5. Крыша</t>
  </si>
  <si>
    <t xml:space="preserve">шифер </t>
  </si>
  <si>
    <t>гниль в обрешетке</t>
  </si>
  <si>
    <t>6. Полы</t>
  </si>
  <si>
    <t>дощатые окрашенные</t>
  </si>
  <si>
    <t xml:space="preserve"> щели, гниль, осадка</t>
  </si>
  <si>
    <t>7. Проемы</t>
  </si>
  <si>
    <t>окна</t>
  </si>
  <si>
    <t xml:space="preserve">2-е створные </t>
  </si>
  <si>
    <t>гниль в подоконниках</t>
  </si>
  <si>
    <t>двери</t>
  </si>
  <si>
    <t>простые филенчатые</t>
  </si>
  <si>
    <t>осадка, щели</t>
  </si>
  <si>
    <t>8. Отделка</t>
  </si>
  <si>
    <t>внутренняя</t>
  </si>
  <si>
    <t>отслоение</t>
  </si>
  <si>
    <t>наружная</t>
  </si>
  <si>
    <t>обшивка, окраска</t>
  </si>
  <si>
    <t>утрата окраски, трещины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</si>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</sst>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39" borderId="23" xfId="0" applyFont="1" applyFill="1" applyBorder="1" applyAlignment="1">
      <alignment vertical="top"/>
    </xf>
    <xf numFmtId="0" fontId="4" fillId="39" borderId="11" xfId="0" applyFont="1" applyFill="1" applyBorder="1" applyAlignment="1">
      <alignment vertical="top"/>
    </xf>
    <xf numFmtId="43" fontId="4" fillId="39" borderId="11" xfId="0" applyNumberFormat="1" applyFont="1" applyFill="1" applyBorder="1" applyAlignment="1">
      <alignment vertical="top"/>
    </xf>
    <xf numFmtId="0" fontId="4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4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6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0" fontId="16" fillId="41" borderId="14" xfId="0" applyFont="1" applyFill="1" applyBorder="1" applyAlignment="1">
      <alignment/>
    </xf>
    <xf numFmtId="180" fontId="16" fillId="41" borderId="14" xfId="0" applyNumberFormat="1" applyFont="1" applyFill="1" applyBorder="1" applyAlignment="1">
      <alignment horizontal="left"/>
    </xf>
    <xf numFmtId="43" fontId="11" fillId="40" borderId="14" xfId="42" applyNumberFormat="1" applyFont="1" applyFill="1" applyBorder="1" applyAlignment="1">
      <alignment horizontal="center"/>
    </xf>
    <xf numFmtId="43" fontId="4" fillId="37" borderId="15" xfId="42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9" fillId="37" borderId="15" xfId="0" applyFont="1" applyFill="1" applyBorder="1" applyAlignment="1">
      <alignment/>
    </xf>
    <xf numFmtId="9" fontId="16" fillId="37" borderId="15" xfId="55" applyFont="1" applyFill="1" applyBorder="1" applyAlignment="1">
      <alignment/>
    </xf>
    <xf numFmtId="43" fontId="4" fillId="36" borderId="14" xfId="42" applyNumberFormat="1" applyFont="1" applyFill="1" applyBorder="1" applyAlignment="1">
      <alignment/>
    </xf>
    <xf numFmtId="2" fontId="15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6" fillId="36" borderId="14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6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4" borderId="14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4" fillId="35" borderId="23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4" fillId="38" borderId="16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vertical="center"/>
    </xf>
    <xf numFmtId="0" fontId="4" fillId="33" borderId="0" xfId="0" applyFont="1" applyFill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9.00390625" style="0" customWidth="1"/>
  </cols>
  <sheetData>
    <row r="1" spans="1:3" ht="29.25" customHeight="1">
      <c r="A1" s="1"/>
      <c r="B1" s="241" t="s">
        <v>0</v>
      </c>
      <c r="C1" s="241"/>
    </row>
    <row r="2" spans="1:3" ht="15.75">
      <c r="A2" s="1"/>
      <c r="B2" s="239" t="s">
        <v>1</v>
      </c>
      <c r="C2" s="239"/>
    </row>
    <row r="3" spans="1:3" ht="63" customHeight="1">
      <c r="A3" s="1"/>
      <c r="B3" s="242" t="s">
        <v>2</v>
      </c>
      <c r="C3" s="242"/>
    </row>
    <row r="4" spans="1:3" ht="15.75">
      <c r="A4" s="2"/>
      <c r="B4" s="5"/>
      <c r="C4" s="2" t="s">
        <v>3</v>
      </c>
    </row>
    <row r="5" spans="1:3" ht="15.75">
      <c r="A5" s="2"/>
      <c r="B5" s="6" t="s">
        <v>4</v>
      </c>
      <c r="C5" s="2"/>
    </row>
    <row r="6" spans="1:3" ht="15.75">
      <c r="A6" s="2"/>
      <c r="B6" s="8" t="s">
        <v>5</v>
      </c>
      <c r="C6" s="7" t="s">
        <v>6</v>
      </c>
    </row>
    <row r="7" spans="1:3" ht="15.75">
      <c r="A7" s="239" t="s">
        <v>7</v>
      </c>
      <c r="B7" s="239"/>
      <c r="C7" s="239"/>
    </row>
    <row r="8" spans="1:3" ht="36" customHeight="1">
      <c r="A8" s="238" t="s">
        <v>8</v>
      </c>
      <c r="B8" s="238"/>
      <c r="C8" s="238"/>
    </row>
    <row r="9" spans="1:3" ht="21" customHeight="1">
      <c r="A9" s="239" t="s">
        <v>9</v>
      </c>
      <c r="B9" s="239"/>
      <c r="C9" s="239"/>
    </row>
    <row r="10" spans="1:3" ht="15.75">
      <c r="A10" s="4" t="s">
        <v>10</v>
      </c>
      <c r="B10" s="9" t="s">
        <v>11</v>
      </c>
      <c r="C10" s="4"/>
    </row>
    <row r="11" spans="1:3" ht="31.5">
      <c r="A11" s="3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4"/>
    </row>
    <row r="13" spans="1:3" ht="15.75">
      <c r="A13" s="4" t="s">
        <v>15</v>
      </c>
      <c r="B13" s="11">
        <v>1938</v>
      </c>
      <c r="C13" s="2"/>
    </row>
    <row r="14" spans="1:3" ht="15.75">
      <c r="A14" s="240" t="s">
        <v>16</v>
      </c>
      <c r="B14" s="240"/>
      <c r="C14" s="13">
        <v>0.72</v>
      </c>
    </row>
    <row r="15" spans="1:3" ht="15.75">
      <c r="A15" s="4" t="s">
        <v>17</v>
      </c>
      <c r="B15" s="13"/>
      <c r="C15" s="14"/>
    </row>
    <row r="16" spans="1:3" ht="15.75">
      <c r="A16" s="4" t="s">
        <v>18</v>
      </c>
      <c r="B16" s="11"/>
      <c r="C16" s="4"/>
    </row>
    <row r="17" spans="1:3" ht="47.25">
      <c r="A17" s="3" t="s">
        <v>19</v>
      </c>
      <c r="B17" s="11" t="s">
        <v>20</v>
      </c>
      <c r="C17" s="2"/>
    </row>
    <row r="18" spans="1:3" ht="15.75">
      <c r="A18" s="4" t="s">
        <v>21</v>
      </c>
      <c r="B18" s="15">
        <v>1</v>
      </c>
      <c r="C18" s="2"/>
    </row>
    <row r="19" spans="1:3" ht="15.75">
      <c r="A19" s="4" t="s">
        <v>22</v>
      </c>
      <c r="B19" s="11" t="s">
        <v>20</v>
      </c>
      <c r="C19" s="2"/>
    </row>
    <row r="20" spans="1:3" ht="15.75">
      <c r="A20" s="4" t="s">
        <v>23</v>
      </c>
      <c r="B20" s="11" t="s">
        <v>20</v>
      </c>
      <c r="C20" s="2"/>
    </row>
    <row r="21" spans="1:3" ht="15.75">
      <c r="A21" s="4" t="s">
        <v>24</v>
      </c>
      <c r="B21" s="11" t="s">
        <v>20</v>
      </c>
      <c r="C21" s="2"/>
    </row>
    <row r="22" spans="1:3" ht="15.75">
      <c r="A22" s="4" t="s">
        <v>25</v>
      </c>
      <c r="B22" s="11" t="s">
        <v>20</v>
      </c>
      <c r="C22" s="2"/>
    </row>
    <row r="23" spans="1:3" ht="15.75">
      <c r="A23" s="4" t="s">
        <v>26</v>
      </c>
      <c r="B23" s="11">
        <v>4</v>
      </c>
      <c r="C23" s="2"/>
    </row>
    <row r="24" spans="1:3" ht="30.75" customHeight="1">
      <c r="A24" s="242" t="s">
        <v>27</v>
      </c>
      <c r="B24" s="242"/>
      <c r="C24" s="16" t="s">
        <v>20</v>
      </c>
    </row>
    <row r="25" spans="1:3" ht="32.25" customHeight="1">
      <c r="A25" s="242" t="s">
        <v>28</v>
      </c>
      <c r="B25" s="242"/>
      <c r="C25" s="17" t="s">
        <v>20</v>
      </c>
    </row>
    <row r="26" spans="1:3" ht="46.5" customHeight="1">
      <c r="A26" s="242" t="s">
        <v>29</v>
      </c>
      <c r="B26" s="242"/>
      <c r="C26" s="16" t="s">
        <v>20</v>
      </c>
    </row>
    <row r="27" spans="1:3" ht="15.75">
      <c r="A27" s="4" t="s">
        <v>30</v>
      </c>
      <c r="B27" s="10">
        <v>447</v>
      </c>
      <c r="C27" s="18" t="s">
        <v>31</v>
      </c>
    </row>
    <row r="28" spans="1:3" ht="15.75">
      <c r="A28" s="4" t="s">
        <v>32</v>
      </c>
      <c r="B28" s="4"/>
      <c r="C28" s="4"/>
    </row>
    <row r="29" spans="1:3" ht="15.75">
      <c r="A29" s="19" t="s">
        <v>33</v>
      </c>
      <c r="B29" s="4"/>
      <c r="C29" s="4"/>
    </row>
    <row r="30" spans="1:3" ht="15.75">
      <c r="A30" s="19" t="s">
        <v>34</v>
      </c>
      <c r="B30" s="20">
        <v>95.4</v>
      </c>
      <c r="C30" s="10" t="s">
        <v>35</v>
      </c>
    </row>
    <row r="31" spans="1:3" ht="15.75">
      <c r="A31" s="19" t="s">
        <v>36</v>
      </c>
      <c r="B31" s="18">
        <v>95.4</v>
      </c>
      <c r="C31" s="18" t="s">
        <v>35</v>
      </c>
    </row>
    <row r="32" spans="1:3" ht="15.75">
      <c r="A32" s="21" t="s">
        <v>37</v>
      </c>
      <c r="B32" s="18">
        <v>70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3">
      <c r="A34" s="22" t="s">
        <v>39</v>
      </c>
      <c r="B34" s="23">
        <v>0</v>
      </c>
      <c r="C34" s="18" t="s">
        <v>35</v>
      </c>
    </row>
    <row r="35" spans="1:3" ht="15.75">
      <c r="A35" s="4" t="s">
        <v>40</v>
      </c>
      <c r="B35" s="18">
        <v>0</v>
      </c>
      <c r="C35" s="18" t="s">
        <v>41</v>
      </c>
    </row>
    <row r="36" spans="1:3" ht="31.5">
      <c r="A36" s="3" t="s">
        <v>42</v>
      </c>
      <c r="B36" s="18">
        <v>0</v>
      </c>
      <c r="C36" s="18" t="s">
        <v>35</v>
      </c>
    </row>
    <row r="37" spans="1:3" ht="15.75">
      <c r="A37" s="4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4" t="s">
        <v>35</v>
      </c>
    </row>
    <row r="39" spans="1:3" ht="47.25">
      <c r="A39" s="26" t="s">
        <v>45</v>
      </c>
      <c r="B39" s="27">
        <v>157</v>
      </c>
      <c r="C39" s="28"/>
    </row>
    <row r="40" spans="1:3" ht="15.75">
      <c r="A40" s="29" t="s">
        <v>46</v>
      </c>
      <c r="B40" s="25">
        <v>0</v>
      </c>
      <c r="C40" s="4" t="s">
        <v>35</v>
      </c>
    </row>
    <row r="41" spans="1:3" ht="15.75">
      <c r="A41" s="30" t="s">
        <v>47</v>
      </c>
      <c r="B41" s="25"/>
      <c r="C41" s="4" t="s">
        <v>35</v>
      </c>
    </row>
    <row r="42" spans="1:3" ht="15.75">
      <c r="A42" s="29" t="s">
        <v>48</v>
      </c>
      <c r="B42" s="25">
        <v>62</v>
      </c>
      <c r="C42" s="4" t="s">
        <v>35</v>
      </c>
    </row>
    <row r="43" spans="1:3" ht="15.75">
      <c r="A43" s="19" t="s">
        <v>49</v>
      </c>
      <c r="B43" s="20">
        <v>95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9</v>
      </c>
      <c r="C45" s="31" t="s">
        <v>52</v>
      </c>
    </row>
    <row r="46" spans="1:3" ht="15.75">
      <c r="A46" s="4" t="s">
        <v>53</v>
      </c>
      <c r="B46" s="32">
        <v>130.5</v>
      </c>
      <c r="C46" s="18" t="s">
        <v>35</v>
      </c>
    </row>
    <row r="47" spans="1:3" ht="15.75">
      <c r="A47" s="33" t="s">
        <v>54</v>
      </c>
      <c r="B47" s="34"/>
      <c r="C47" s="4"/>
    </row>
    <row r="48" spans="1:3" ht="15.75">
      <c r="A48" s="35" t="s">
        <v>55</v>
      </c>
      <c r="B48" s="34"/>
      <c r="C48" s="4"/>
    </row>
    <row r="49" spans="1:3" ht="15.75">
      <c r="A49" s="35" t="s">
        <v>56</v>
      </c>
      <c r="B49" s="36">
        <v>130.5</v>
      </c>
      <c r="C49" s="4"/>
    </row>
    <row r="50" spans="1:3" ht="15.75">
      <c r="A50" s="35" t="s">
        <v>57</v>
      </c>
      <c r="B50" s="34"/>
      <c r="C50" s="4"/>
    </row>
    <row r="51" spans="1:3" ht="15.75">
      <c r="A51" s="239" t="s">
        <v>58</v>
      </c>
      <c r="B51" s="239"/>
      <c r="C51" s="239"/>
    </row>
    <row r="52" spans="1:3" ht="15.75">
      <c r="A52" s="1"/>
      <c r="B52" s="2"/>
      <c r="C52" s="2"/>
    </row>
    <row r="53" spans="1:3" ht="94.5" customHeight="1">
      <c r="A53" s="37" t="s">
        <v>59</v>
      </c>
      <c r="B53" s="37" t="s">
        <v>60</v>
      </c>
      <c r="C53" s="37" t="s">
        <v>61</v>
      </c>
    </row>
    <row r="54" spans="1:3" ht="15.75">
      <c r="A54" s="38" t="s">
        <v>62</v>
      </c>
      <c r="B54" s="39" t="s">
        <v>63</v>
      </c>
      <c r="C54" s="40" t="s">
        <v>64</v>
      </c>
    </row>
    <row r="55" spans="1:3" ht="26.25">
      <c r="A55" s="38" t="s">
        <v>65</v>
      </c>
      <c r="B55" s="39" t="s">
        <v>66</v>
      </c>
      <c r="C55" s="40" t="s">
        <v>67</v>
      </c>
    </row>
    <row r="56" spans="1:3" ht="15.75">
      <c r="A56" s="41" t="s">
        <v>68</v>
      </c>
      <c r="B56" s="42" t="s">
        <v>69</v>
      </c>
      <c r="C56" s="40"/>
    </row>
    <row r="57" spans="1:3" ht="15.75">
      <c r="A57" s="43" t="s">
        <v>70</v>
      </c>
      <c r="B57" s="44"/>
      <c r="C57" s="45"/>
    </row>
    <row r="58" spans="1:3" ht="31.5">
      <c r="A58" s="46" t="s">
        <v>71</v>
      </c>
      <c r="B58" s="47" t="s">
        <v>72</v>
      </c>
      <c r="C58" s="48" t="s">
        <v>73</v>
      </c>
    </row>
    <row r="59" spans="1:3" ht="15.75">
      <c r="A59" s="46" t="s">
        <v>74</v>
      </c>
      <c r="B59" s="49"/>
      <c r="C59" s="50"/>
    </row>
    <row r="60" spans="1:3" ht="15.75">
      <c r="A60" s="46" t="s">
        <v>75</v>
      </c>
      <c r="B60" s="49"/>
      <c r="C60" s="50"/>
    </row>
    <row r="61" spans="1:3" ht="15.75">
      <c r="A61" s="51" t="s">
        <v>76</v>
      </c>
      <c r="B61" s="52"/>
      <c r="C61" s="53"/>
    </row>
    <row r="62" spans="1:3" ht="15.75">
      <c r="A62" s="54" t="s">
        <v>77</v>
      </c>
      <c r="B62" s="55" t="s">
        <v>78</v>
      </c>
      <c r="C62" s="56" t="s">
        <v>79</v>
      </c>
    </row>
    <row r="63" spans="1:3" ht="31.5">
      <c r="A63" s="57" t="s">
        <v>80</v>
      </c>
      <c r="B63" s="39" t="s">
        <v>81</v>
      </c>
      <c r="C63" s="58" t="s">
        <v>82</v>
      </c>
    </row>
    <row r="64" spans="1:3" ht="15.75">
      <c r="A64" s="43" t="s">
        <v>83</v>
      </c>
      <c r="B64" s="59"/>
      <c r="C64" s="60"/>
    </row>
    <row r="65" spans="1:3" ht="31.5">
      <c r="A65" s="61" t="s">
        <v>84</v>
      </c>
      <c r="B65" s="62" t="s">
        <v>85</v>
      </c>
      <c r="C65" s="63" t="s">
        <v>86</v>
      </c>
    </row>
    <row r="66" spans="1:3" ht="27" customHeight="1">
      <c r="A66" s="64" t="s">
        <v>87</v>
      </c>
      <c r="B66" s="65" t="s">
        <v>88</v>
      </c>
      <c r="C66" s="66" t="s">
        <v>89</v>
      </c>
    </row>
    <row r="67" spans="1:3" ht="15.75">
      <c r="A67" s="67" t="s">
        <v>76</v>
      </c>
      <c r="B67" s="68"/>
      <c r="C67" s="69"/>
    </row>
    <row r="68" spans="1:3" ht="15.75">
      <c r="A68" s="43" t="s">
        <v>90</v>
      </c>
      <c r="B68" s="59"/>
      <c r="C68" s="60"/>
    </row>
    <row r="69" spans="1:3" ht="25.5">
      <c r="A69" s="64" t="s">
        <v>91</v>
      </c>
      <c r="B69" s="70" t="s">
        <v>204</v>
      </c>
      <c r="C69" s="71" t="s">
        <v>92</v>
      </c>
    </row>
    <row r="70" spans="1:3" ht="31.5">
      <c r="A70" s="61" t="s">
        <v>93</v>
      </c>
      <c r="B70" s="70" t="s">
        <v>94</v>
      </c>
      <c r="C70" s="72" t="s">
        <v>95</v>
      </c>
    </row>
    <row r="71" spans="1:3" ht="15.75">
      <c r="A71" s="64" t="s">
        <v>76</v>
      </c>
      <c r="B71" s="65"/>
      <c r="C71" s="69"/>
    </row>
    <row r="72" spans="1:3" ht="31.5">
      <c r="A72" s="43" t="s">
        <v>96</v>
      </c>
      <c r="B72" s="59"/>
      <c r="C72" s="60"/>
    </row>
    <row r="73" spans="1:3" ht="15.75">
      <c r="A73" s="64" t="s">
        <v>97</v>
      </c>
      <c r="B73" s="65" t="s">
        <v>20</v>
      </c>
      <c r="C73" s="66"/>
    </row>
    <row r="74" spans="1:3" ht="15.75">
      <c r="A74" s="64" t="s">
        <v>98</v>
      </c>
      <c r="B74" s="65" t="s">
        <v>20</v>
      </c>
      <c r="C74" s="66"/>
    </row>
    <row r="75" spans="1:3" ht="15.75">
      <c r="A75" s="64" t="s">
        <v>99</v>
      </c>
      <c r="B75" s="65" t="s">
        <v>20</v>
      </c>
      <c r="C75" s="66"/>
    </row>
    <row r="76" spans="1:3" ht="15.75">
      <c r="A76" s="64" t="s">
        <v>100</v>
      </c>
      <c r="B76" s="65" t="s">
        <v>101</v>
      </c>
      <c r="C76" s="66"/>
    </row>
    <row r="77" spans="1:3" ht="15.75">
      <c r="A77" s="64" t="s">
        <v>102</v>
      </c>
      <c r="B77" s="65" t="s">
        <v>20</v>
      </c>
      <c r="C77" s="66"/>
    </row>
    <row r="78" spans="1:3" ht="15.75">
      <c r="A78" s="64" t="s">
        <v>103</v>
      </c>
      <c r="B78" s="65" t="s">
        <v>20</v>
      </c>
      <c r="C78" s="66"/>
    </row>
    <row r="79" spans="1:3" ht="15.75">
      <c r="A79" s="64" t="s">
        <v>104</v>
      </c>
      <c r="B79" s="65" t="s">
        <v>20</v>
      </c>
      <c r="C79" s="66"/>
    </row>
    <row r="80" spans="1:3" ht="15.75">
      <c r="A80" s="64" t="s">
        <v>105</v>
      </c>
      <c r="B80" s="65" t="s">
        <v>20</v>
      </c>
      <c r="C80" s="66"/>
    </row>
    <row r="81" spans="1:3" ht="15.75">
      <c r="A81" s="67" t="s">
        <v>106</v>
      </c>
      <c r="B81" s="65" t="s">
        <v>20</v>
      </c>
      <c r="C81" s="66"/>
    </row>
    <row r="82" spans="1:3" ht="47.25">
      <c r="A82" s="43" t="s">
        <v>107</v>
      </c>
      <c r="B82" s="59"/>
      <c r="C82" s="60"/>
    </row>
    <row r="83" spans="1:3" ht="15.75">
      <c r="A83" s="64" t="s">
        <v>108</v>
      </c>
      <c r="B83" s="65" t="s">
        <v>101</v>
      </c>
      <c r="C83" s="66"/>
    </row>
    <row r="84" spans="1:3" ht="15.75">
      <c r="A84" s="64" t="s">
        <v>109</v>
      </c>
      <c r="B84" s="65" t="s">
        <v>20</v>
      </c>
      <c r="C84" s="66"/>
    </row>
    <row r="85" spans="1:3" ht="15.75">
      <c r="A85" s="64" t="s">
        <v>110</v>
      </c>
      <c r="B85" s="65" t="s">
        <v>20</v>
      </c>
      <c r="C85" s="66" t="s">
        <v>111</v>
      </c>
    </row>
    <row r="86" spans="1:3" ht="15.75">
      <c r="A86" s="64" t="s">
        <v>112</v>
      </c>
      <c r="B86" s="65" t="s">
        <v>20</v>
      </c>
      <c r="C86" s="66"/>
    </row>
    <row r="87" spans="1:3" ht="15.75">
      <c r="A87" s="64" t="s">
        <v>113</v>
      </c>
      <c r="B87" s="65" t="s">
        <v>20</v>
      </c>
      <c r="C87" s="66"/>
    </row>
    <row r="88" spans="1:3" ht="15.75">
      <c r="A88" s="64" t="s">
        <v>114</v>
      </c>
      <c r="B88" s="65" t="s">
        <v>20</v>
      </c>
      <c r="C88" s="66"/>
    </row>
    <row r="89" spans="1:3" ht="15.75">
      <c r="A89" s="64" t="s">
        <v>115</v>
      </c>
      <c r="B89" s="65" t="s">
        <v>116</v>
      </c>
      <c r="C89" s="66"/>
    </row>
    <row r="90" spans="1:3" ht="15.75">
      <c r="A90" s="64" t="s">
        <v>117</v>
      </c>
      <c r="B90" s="65" t="s">
        <v>20</v>
      </c>
      <c r="C90" s="66"/>
    </row>
    <row r="91" spans="1:3" ht="15.75">
      <c r="A91" s="64" t="s">
        <v>118</v>
      </c>
      <c r="B91" s="65" t="s">
        <v>20</v>
      </c>
      <c r="C91" s="66"/>
    </row>
    <row r="92" spans="1:3" ht="15.75">
      <c r="A92" s="73" t="s">
        <v>76</v>
      </c>
      <c r="B92" s="68" t="s">
        <v>20</v>
      </c>
      <c r="C92" s="74"/>
    </row>
    <row r="93" spans="1:3" ht="15.75">
      <c r="A93" s="38" t="s">
        <v>119</v>
      </c>
      <c r="B93" s="39"/>
      <c r="C93" s="75"/>
    </row>
    <row r="94" spans="1:3" ht="63" customHeight="1">
      <c r="A94" s="12" t="s">
        <v>205</v>
      </c>
      <c r="B94" s="2"/>
      <c r="C94" s="2" t="s">
        <v>120</v>
      </c>
    </row>
    <row r="95" spans="1:3" ht="15.75">
      <c r="A95" s="8" t="s">
        <v>121</v>
      </c>
      <c r="B95" s="2"/>
      <c r="C95" s="2"/>
    </row>
    <row r="96" spans="1:3" ht="15.75">
      <c r="A96" s="1"/>
      <c r="B96" s="2"/>
      <c r="C96" s="2"/>
    </row>
    <row r="97" spans="1:3" ht="15.75">
      <c r="A97" s="1" t="s">
        <v>122</v>
      </c>
      <c r="B97" s="2"/>
      <c r="C97" s="2"/>
    </row>
    <row r="98" spans="1:3" ht="15.75">
      <c r="A98" s="1"/>
      <c r="B98" s="2"/>
      <c r="C98" s="2"/>
    </row>
    <row r="99" spans="1:3" ht="15.75">
      <c r="A99" s="1"/>
      <c r="B99" s="2"/>
      <c r="C99" s="2"/>
    </row>
    <row r="100" spans="1:3" ht="15.75">
      <c r="A100" s="1"/>
      <c r="B100" s="2"/>
      <c r="C100" s="2"/>
    </row>
    <row r="101" spans="1:3" ht="15.75">
      <c r="A101" s="1"/>
      <c r="B101" s="2"/>
      <c r="C101" s="2"/>
    </row>
    <row r="102" spans="1:3" ht="15.75">
      <c r="A102" s="1"/>
      <c r="B102" s="2"/>
      <c r="C102" s="2"/>
    </row>
    <row r="103" spans="1:3" ht="15.75">
      <c r="A103" s="1"/>
      <c r="B103" s="2"/>
      <c r="C103" s="2"/>
    </row>
    <row r="104" spans="1:3" ht="15.75">
      <c r="A104" s="1"/>
      <c r="B104" s="2"/>
      <c r="C104" s="2"/>
    </row>
    <row r="105" spans="1:3" ht="15.75">
      <c r="A105" s="1"/>
      <c r="B105" s="2"/>
      <c r="C105" s="2"/>
    </row>
  </sheetData>
  <sheetProtection/>
  <mergeCells count="11">
    <mergeCell ref="A51:C51"/>
    <mergeCell ref="A24:B24"/>
    <mergeCell ref="A25:B25"/>
    <mergeCell ref="A26:B26"/>
    <mergeCell ref="A8:C8"/>
    <mergeCell ref="A9:C9"/>
    <mergeCell ref="A14:B14"/>
    <mergeCell ref="B1:C1"/>
    <mergeCell ref="B2:C2"/>
    <mergeCell ref="B3:C3"/>
    <mergeCell ref="A7:C7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19">
      <selection activeCell="A26" sqref="A26:B26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3.1406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7" width="0" style="0" hidden="1" customWidth="1"/>
  </cols>
  <sheetData>
    <row r="1" spans="1:22" ht="27" customHeight="1">
      <c r="A1" s="76"/>
      <c r="B1" s="77"/>
      <c r="C1" s="76"/>
      <c r="D1" s="241" t="s">
        <v>123</v>
      </c>
      <c r="E1" s="241"/>
      <c r="F1" s="76"/>
      <c r="G1" s="76"/>
      <c r="H1" s="76"/>
      <c r="I1" s="78"/>
      <c r="J1" s="78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4.25" customHeight="1">
      <c r="A2" s="77"/>
      <c r="B2" s="77"/>
      <c r="C2" s="243" t="s">
        <v>1</v>
      </c>
      <c r="D2" s="243"/>
      <c r="E2" s="77"/>
      <c r="F2" s="77"/>
      <c r="G2" s="77"/>
      <c r="H2" s="76"/>
      <c r="I2" s="78"/>
      <c r="J2" s="78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46.5" customHeight="1">
      <c r="A3" s="77"/>
      <c r="B3" s="76"/>
      <c r="C3" s="244" t="s">
        <v>2</v>
      </c>
      <c r="D3" s="244"/>
      <c r="E3" s="286"/>
      <c r="F3" s="77"/>
      <c r="G3" s="77"/>
      <c r="H3" s="76"/>
      <c r="I3" s="78"/>
      <c r="J3" s="78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9.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5.75">
      <c r="A5" s="77"/>
      <c r="B5" s="77"/>
      <c r="C5" s="82" t="s">
        <v>206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15">
      <c r="A6" s="77"/>
      <c r="B6" s="77"/>
      <c r="C6" s="6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15">
      <c r="A7" s="77"/>
      <c r="B7" s="77"/>
      <c r="C7" s="8" t="s">
        <v>121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23.25" customHeight="1">
      <c r="A8" s="243" t="s">
        <v>124</v>
      </c>
      <c r="B8" s="243"/>
      <c r="C8" s="243"/>
      <c r="D8" s="243"/>
      <c r="E8" s="243"/>
      <c r="F8" s="87"/>
      <c r="G8" s="87"/>
      <c r="H8" s="88"/>
      <c r="I8" s="89"/>
      <c r="J8" s="7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45.75" customHeight="1">
      <c r="A9" s="245" t="s">
        <v>125</v>
      </c>
      <c r="B9" s="245"/>
      <c r="C9" s="245"/>
      <c r="D9" s="245"/>
      <c r="E9" s="245"/>
      <c r="F9" s="87"/>
      <c r="G9" s="87"/>
      <c r="H9" s="88"/>
      <c r="I9" s="89"/>
      <c r="J9" s="7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ht="16.5">
      <c r="A10" s="90"/>
      <c r="B10" s="90"/>
      <c r="C10" s="207" t="s">
        <v>11</v>
      </c>
      <c r="E10" s="91"/>
      <c r="F10" s="92"/>
      <c r="G10" s="93">
        <v>95.4</v>
      </c>
      <c r="H10" s="94">
        <v>70</v>
      </c>
      <c r="I10" s="89"/>
      <c r="J10" s="7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ht="81" customHeight="1">
      <c r="A11" s="95"/>
      <c r="B11" s="246" t="s">
        <v>126</v>
      </c>
      <c r="C11" s="247"/>
      <c r="D11" s="96" t="s">
        <v>127</v>
      </c>
      <c r="E11" s="96" t="s">
        <v>128</v>
      </c>
      <c r="F11" s="96" t="s">
        <v>129</v>
      </c>
      <c r="G11" s="97"/>
      <c r="H11" s="98"/>
      <c r="I11" s="99" t="s">
        <v>130</v>
      </c>
      <c r="J11" s="7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15">
      <c r="A12" s="100" t="s">
        <v>131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78"/>
      <c r="J12" s="78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31.5">
      <c r="A13" s="106" t="s">
        <v>132</v>
      </c>
      <c r="B13" s="107"/>
      <c r="C13" s="108" t="s">
        <v>133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6"/>
      <c r="I13" s="78">
        <v>0.81</v>
      </c>
      <c r="J13" s="78" t="s">
        <v>134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5">
      <c r="A14" s="112" t="s">
        <v>135</v>
      </c>
      <c r="B14" s="113"/>
      <c r="C14" s="113"/>
      <c r="D14" s="114"/>
      <c r="E14" s="115"/>
      <c r="F14" s="116"/>
      <c r="G14" s="117">
        <f>SUM(D15:D21)</f>
        <v>8688.777649157391</v>
      </c>
      <c r="H14" s="118">
        <f>SUM(F15:F21)</f>
        <v>10.34378291566356</v>
      </c>
      <c r="I14" s="78"/>
      <c r="J14" s="78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31.5">
      <c r="A15" s="119" t="s">
        <v>136</v>
      </c>
      <c r="B15" s="120">
        <v>2</v>
      </c>
      <c r="C15" s="121" t="s">
        <v>133</v>
      </c>
      <c r="D15" s="122">
        <v>405.5318377965308</v>
      </c>
      <c r="E15" s="123">
        <f aca="true" t="shared" si="0" ref="E15:E20">D15/$G$10/12</f>
        <v>0.35423815321150487</v>
      </c>
      <c r="F15" s="124">
        <f aca="true" t="shared" si="1" ref="F15:F21">D15/$H$10/12</f>
        <v>0.48277599737682236</v>
      </c>
      <c r="G15" s="111"/>
      <c r="H15" s="76"/>
      <c r="I15" s="78">
        <v>1.3</v>
      </c>
      <c r="J15" s="78" t="s">
        <v>134</v>
      </c>
      <c r="K15" s="76"/>
      <c r="L15" s="76"/>
      <c r="M15" s="125"/>
      <c r="N15" s="126"/>
      <c r="O15" s="126"/>
      <c r="P15" s="126"/>
      <c r="Q15" s="126"/>
      <c r="R15" s="126"/>
      <c r="S15" s="126"/>
      <c r="T15" s="126"/>
      <c r="U15" s="126"/>
      <c r="V15" s="76"/>
    </row>
    <row r="16" spans="1:22" ht="15.75">
      <c r="A16" s="106" t="s">
        <v>137</v>
      </c>
      <c r="B16" s="107">
        <v>2</v>
      </c>
      <c r="C16" s="127" t="s">
        <v>133</v>
      </c>
      <c r="D16" s="128">
        <v>363.1405113608604</v>
      </c>
      <c r="E16" s="123">
        <f t="shared" si="0"/>
        <v>0.3172086926632253</v>
      </c>
      <c r="F16" s="124">
        <f t="shared" si="1"/>
        <v>0.4323101325724528</v>
      </c>
      <c r="G16" s="111"/>
      <c r="H16" s="76"/>
      <c r="I16" s="78"/>
      <c r="J16" s="78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ht="31.5">
      <c r="A17" s="106" t="s">
        <v>138</v>
      </c>
      <c r="B17" s="107"/>
      <c r="C17" s="127" t="s">
        <v>133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6"/>
      <c r="I17" s="78"/>
      <c r="J17" s="78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ht="31.5">
      <c r="A18" s="106" t="s">
        <v>139</v>
      </c>
      <c r="B18" s="107">
        <v>2</v>
      </c>
      <c r="C18" s="127" t="s">
        <v>133</v>
      </c>
      <c r="D18" s="128">
        <v>0</v>
      </c>
      <c r="E18" s="123">
        <f t="shared" si="0"/>
        <v>0</v>
      </c>
      <c r="F18" s="124">
        <f t="shared" si="1"/>
        <v>0</v>
      </c>
      <c r="G18" s="76"/>
      <c r="H18" s="76"/>
      <c r="I18" s="78"/>
      <c r="J18" s="78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60">
      <c r="A19" s="106" t="s">
        <v>140</v>
      </c>
      <c r="B19" s="129">
        <v>1</v>
      </c>
      <c r="C19" s="130" t="s">
        <v>141</v>
      </c>
      <c r="D19" s="128">
        <v>0</v>
      </c>
      <c r="E19" s="123">
        <f t="shared" si="0"/>
        <v>0</v>
      </c>
      <c r="F19" s="124">
        <f t="shared" si="1"/>
        <v>0</v>
      </c>
      <c r="G19" s="111"/>
      <c r="H19" s="76"/>
      <c r="I19" s="78"/>
      <c r="J19" s="78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31.5">
      <c r="A20" s="106" t="s">
        <v>142</v>
      </c>
      <c r="B20" s="107"/>
      <c r="C20" s="127" t="s">
        <v>143</v>
      </c>
      <c r="D20" s="128">
        <v>4713.696</v>
      </c>
      <c r="E20" s="123">
        <f t="shared" si="0"/>
        <v>4.117484276729559</v>
      </c>
      <c r="F20" s="124">
        <f t="shared" si="1"/>
        <v>5.611542857142857</v>
      </c>
      <c r="G20" s="111"/>
      <c r="H20" s="76"/>
      <c r="I20" s="78"/>
      <c r="J20" s="78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ht="31.5">
      <c r="A21" s="131" t="s">
        <v>144</v>
      </c>
      <c r="B21" s="132"/>
      <c r="C21" s="133" t="s">
        <v>133</v>
      </c>
      <c r="D21" s="134">
        <v>3206.4093</v>
      </c>
      <c r="E21" s="135">
        <f>D21/$G$10/12</f>
        <v>2.8008466981132076</v>
      </c>
      <c r="F21" s="124">
        <f t="shared" si="1"/>
        <v>3.8171539285714284</v>
      </c>
      <c r="G21" s="111"/>
      <c r="H21" s="76"/>
      <c r="I21" s="78"/>
      <c r="J21" s="78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15">
      <c r="A22" s="136" t="s">
        <v>145</v>
      </c>
      <c r="B22" s="137"/>
      <c r="C22" s="137"/>
      <c r="D22" s="138"/>
      <c r="E22" s="139"/>
      <c r="F22" s="140"/>
      <c r="G22" s="141">
        <f>SUM(D23:D27)</f>
        <v>7144.410588518349</v>
      </c>
      <c r="H22" s="142">
        <f>SUM(F23:F27)</f>
        <v>8.505250700617081</v>
      </c>
      <c r="I22" s="78"/>
      <c r="J22" s="78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31.5">
      <c r="A23" s="119" t="s">
        <v>146</v>
      </c>
      <c r="B23" s="120">
        <v>1</v>
      </c>
      <c r="C23" s="121" t="s">
        <v>143</v>
      </c>
      <c r="D23" s="143">
        <v>0</v>
      </c>
      <c r="E23" s="123">
        <f>D23/$G$10/12</f>
        <v>0</v>
      </c>
      <c r="F23" s="124">
        <f>D23/$H$10/12</f>
        <v>0</v>
      </c>
      <c r="G23" s="111"/>
      <c r="H23" s="76"/>
      <c r="I23" s="78"/>
      <c r="J23" s="78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10.25">
      <c r="A24" s="106" t="s">
        <v>147</v>
      </c>
      <c r="B24" s="107">
        <v>2</v>
      </c>
      <c r="C24" s="127" t="s">
        <v>143</v>
      </c>
      <c r="D24" s="143">
        <v>0</v>
      </c>
      <c r="E24" s="123">
        <f>D24/$G$10/12</f>
        <v>0</v>
      </c>
      <c r="F24" s="124">
        <f>D24/$H$10/12</f>
        <v>0</v>
      </c>
      <c r="G24" s="111"/>
      <c r="H24" s="76"/>
      <c r="I24" s="144" t="s">
        <v>148</v>
      </c>
      <c r="J24" s="145" t="s">
        <v>149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ht="47.25">
      <c r="A25" s="106" t="s">
        <v>150</v>
      </c>
      <c r="B25" s="287">
        <v>1</v>
      </c>
      <c r="C25" s="146" t="s">
        <v>151</v>
      </c>
      <c r="D25" s="143">
        <v>0</v>
      </c>
      <c r="E25" s="123">
        <f>D25/$G$10/12</f>
        <v>0</v>
      </c>
      <c r="F25" s="124">
        <f>D25/$H$10/12</f>
        <v>0</v>
      </c>
      <c r="G25" s="76"/>
      <c r="H25" s="76"/>
      <c r="I25" s="78">
        <v>0.38</v>
      </c>
      <c r="J25" s="78" t="s">
        <v>134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63">
      <c r="A26" s="106" t="s">
        <v>152</v>
      </c>
      <c r="B26" s="107">
        <v>2</v>
      </c>
      <c r="C26" s="127" t="s">
        <v>143</v>
      </c>
      <c r="D26" s="143">
        <v>0</v>
      </c>
      <c r="E26" s="123">
        <f>D26/$G$10/12</f>
        <v>0</v>
      </c>
      <c r="F26" s="124">
        <f>D26/$H$10/12</f>
        <v>0</v>
      </c>
      <c r="G26" s="111"/>
      <c r="H26" s="76"/>
      <c r="I26" s="144" t="s">
        <v>153</v>
      </c>
      <c r="J26" s="145" t="s">
        <v>154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47.25">
      <c r="A27" s="131" t="s">
        <v>155</v>
      </c>
      <c r="B27" s="132">
        <v>1</v>
      </c>
      <c r="C27" s="133" t="s">
        <v>156</v>
      </c>
      <c r="D27" s="143">
        <v>7144.410588518349</v>
      </c>
      <c r="E27" s="123">
        <f>D27/$G$10/12</f>
        <v>6.240749989970605</v>
      </c>
      <c r="F27" s="124">
        <f>D27/$H$10/12</f>
        <v>8.505250700617081</v>
      </c>
      <c r="G27" s="111"/>
      <c r="H27" s="76"/>
      <c r="I27" s="78">
        <v>1.82</v>
      </c>
      <c r="J27" s="78" t="s">
        <v>157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5">
      <c r="A28" s="147" t="s">
        <v>158</v>
      </c>
      <c r="B28" s="148"/>
      <c r="C28" s="148"/>
      <c r="D28" s="149"/>
      <c r="E28" s="148"/>
      <c r="F28" s="150"/>
      <c r="G28" s="151">
        <f>SUM(D29:D39)</f>
        <v>2607.5968708271826</v>
      </c>
      <c r="H28" s="152">
        <f>SUM(F29:F39)</f>
        <v>3.1042819890799787</v>
      </c>
      <c r="I28" s="78"/>
      <c r="J28" s="78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45" customHeight="1">
      <c r="A29" s="248" t="s">
        <v>159</v>
      </c>
      <c r="B29" s="250" t="s">
        <v>160</v>
      </c>
      <c r="C29" s="251"/>
      <c r="D29" s="143"/>
      <c r="E29" s="123"/>
      <c r="F29" s="124">
        <f aca="true" t="shared" si="2" ref="F29:F39">D29/$H$10/12</f>
        <v>0</v>
      </c>
      <c r="G29" s="153"/>
      <c r="H29" s="126"/>
      <c r="I29" s="144">
        <v>72.08</v>
      </c>
      <c r="J29" s="145" t="s">
        <v>161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22" ht="15.75">
      <c r="A30" s="249"/>
      <c r="B30" s="107">
        <v>2</v>
      </c>
      <c r="C30" s="154" t="s">
        <v>162</v>
      </c>
      <c r="D30" s="143">
        <v>0</v>
      </c>
      <c r="E30" s="123">
        <f>D30/$G$10/12</f>
        <v>0</v>
      </c>
      <c r="F30" s="124">
        <f t="shared" si="2"/>
        <v>0</v>
      </c>
      <c r="G30" s="153"/>
      <c r="H30" s="126"/>
      <c r="I30" s="155"/>
      <c r="J30" s="78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ht="44.25" customHeight="1">
      <c r="A31" s="249"/>
      <c r="B31" s="252" t="s">
        <v>163</v>
      </c>
      <c r="C31" s="253"/>
      <c r="D31" s="143"/>
      <c r="E31" s="123"/>
      <c r="F31" s="124">
        <f t="shared" si="2"/>
        <v>0</v>
      </c>
      <c r="G31" s="153"/>
      <c r="H31" s="126"/>
      <c r="I31" s="155">
        <v>0.16</v>
      </c>
      <c r="J31" s="78" t="s">
        <v>157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1:22" ht="15.75">
      <c r="A32" s="249"/>
      <c r="B32" s="107">
        <v>2</v>
      </c>
      <c r="C32" s="154" t="s">
        <v>162</v>
      </c>
      <c r="D32" s="143">
        <v>984.2563561911298</v>
      </c>
      <c r="E32" s="123">
        <f>D32/$G$10/12</f>
        <v>0.8597627150516507</v>
      </c>
      <c r="F32" s="124">
        <f t="shared" si="2"/>
        <v>1.1717337573703925</v>
      </c>
      <c r="G32" s="153"/>
      <c r="H32" s="126"/>
      <c r="I32" s="155"/>
      <c r="J32" s="78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1:22" ht="33" customHeight="1">
      <c r="A33" s="249"/>
      <c r="B33" s="252" t="s">
        <v>164</v>
      </c>
      <c r="C33" s="253"/>
      <c r="D33" s="143"/>
      <c r="E33" s="123"/>
      <c r="F33" s="124">
        <f t="shared" si="2"/>
        <v>0</v>
      </c>
      <c r="G33" s="153"/>
      <c r="H33" s="126"/>
      <c r="I33" s="155"/>
      <c r="J33" s="78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15.75">
      <c r="A34" s="249"/>
      <c r="B34" s="107">
        <v>12</v>
      </c>
      <c r="C34" s="154" t="s">
        <v>162</v>
      </c>
      <c r="D34" s="143">
        <v>384.2001470388721</v>
      </c>
      <c r="E34" s="123">
        <f>D34/$G$10/12</f>
        <v>0.3356046008375892</v>
      </c>
      <c r="F34" s="124">
        <f t="shared" si="2"/>
        <v>0.45738112742722864</v>
      </c>
      <c r="G34" s="153"/>
      <c r="H34" s="126"/>
      <c r="I34" s="155"/>
      <c r="J34" s="78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1:22" ht="30" customHeight="1">
      <c r="A35" s="249"/>
      <c r="B35" s="252" t="s">
        <v>165</v>
      </c>
      <c r="C35" s="253"/>
      <c r="D35" s="143"/>
      <c r="E35" s="123"/>
      <c r="F35" s="124">
        <f t="shared" si="2"/>
        <v>0</v>
      </c>
      <c r="G35" s="153"/>
      <c r="H35" s="126"/>
      <c r="I35" s="144" t="s">
        <v>166</v>
      </c>
      <c r="J35" s="145" t="s">
        <v>167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</row>
    <row r="36" spans="1:22" ht="15.75">
      <c r="A36" s="249"/>
      <c r="B36" s="107">
        <v>12</v>
      </c>
      <c r="C36" s="154" t="s">
        <v>143</v>
      </c>
      <c r="D36" s="143">
        <v>895.7003675971806</v>
      </c>
      <c r="E36" s="123">
        <f>D36/$G$10/12</f>
        <v>0.7824077285090675</v>
      </c>
      <c r="F36" s="124">
        <f t="shared" si="2"/>
        <v>1.066309961425215</v>
      </c>
      <c r="G36" s="153"/>
      <c r="H36" s="126"/>
      <c r="I36" s="155"/>
      <c r="J36" s="78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2" ht="75.75" customHeight="1">
      <c r="A37" s="156" t="s">
        <v>168</v>
      </c>
      <c r="B37" s="256" t="s">
        <v>169</v>
      </c>
      <c r="C37" s="257"/>
      <c r="D37" s="143">
        <v>343.44</v>
      </c>
      <c r="E37" s="123">
        <f>D37/$G$10/12</f>
        <v>0.3</v>
      </c>
      <c r="F37" s="124">
        <f t="shared" si="2"/>
        <v>0.40885714285714286</v>
      </c>
      <c r="G37" s="153"/>
      <c r="H37" s="126"/>
      <c r="I37" s="155">
        <v>0.97</v>
      </c>
      <c r="J37" s="78" t="s">
        <v>134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  <row r="38" spans="1:22" ht="15.75">
      <c r="A38" s="157" t="s">
        <v>170</v>
      </c>
      <c r="B38" s="158">
        <v>1</v>
      </c>
      <c r="C38" s="159" t="s">
        <v>143</v>
      </c>
      <c r="D38" s="143">
        <v>0</v>
      </c>
      <c r="E38" s="123">
        <f>D38/$G$10/12</f>
        <v>0</v>
      </c>
      <c r="F38" s="124">
        <f t="shared" si="2"/>
        <v>0</v>
      </c>
      <c r="G38" s="153"/>
      <c r="H38" s="126"/>
      <c r="I38" s="258">
        <v>1.46</v>
      </c>
      <c r="J38" s="258" t="s">
        <v>134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</row>
    <row r="39" spans="1:22" ht="15.75">
      <c r="A39" s="157" t="s">
        <v>171</v>
      </c>
      <c r="B39" s="160">
        <v>1</v>
      </c>
      <c r="C39" s="161" t="s">
        <v>143</v>
      </c>
      <c r="D39" s="143">
        <v>0</v>
      </c>
      <c r="E39" s="123">
        <f>D39/$G$10/12</f>
        <v>0</v>
      </c>
      <c r="F39" s="124">
        <f t="shared" si="2"/>
        <v>0</v>
      </c>
      <c r="G39" s="153"/>
      <c r="H39" s="126"/>
      <c r="I39" s="258"/>
      <c r="J39" s="258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</row>
    <row r="40" spans="1:22" ht="15.75">
      <c r="A40" s="162" t="s">
        <v>172</v>
      </c>
      <c r="B40" s="163"/>
      <c r="C40" s="163"/>
      <c r="D40" s="164"/>
      <c r="E40" s="163"/>
      <c r="F40" s="165"/>
      <c r="G40" s="166">
        <f>D41</f>
        <v>1844.0785108502923</v>
      </c>
      <c r="H40" s="167">
        <f>F41</f>
        <v>2.1953315605360624</v>
      </c>
      <c r="I40" s="78"/>
      <c r="J40" s="78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ht="15.75">
      <c r="A41" s="168" t="s">
        <v>173</v>
      </c>
      <c r="B41" s="259"/>
      <c r="C41" s="259"/>
      <c r="D41" s="143">
        <v>1844.0785108502923</v>
      </c>
      <c r="E41" s="123">
        <f>D41/$G$10/12</f>
        <v>1.610830285508641</v>
      </c>
      <c r="F41" s="124">
        <f>D41/$H$10/12</f>
        <v>2.1953315605360624</v>
      </c>
      <c r="G41" s="111"/>
      <c r="H41" s="76"/>
      <c r="I41" s="78">
        <v>1.86</v>
      </c>
      <c r="J41" s="78" t="s">
        <v>134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ht="15">
      <c r="A42" s="169" t="s">
        <v>174</v>
      </c>
      <c r="B42" s="170"/>
      <c r="C42" s="170"/>
      <c r="D42" s="171"/>
      <c r="E42" s="170"/>
      <c r="F42" s="172"/>
      <c r="G42" s="173">
        <f>G12+G14+G22+G28+G40</f>
        <v>20284.863619353215</v>
      </c>
      <c r="H42" s="174">
        <f>H12+H14+H22+H28+H40</f>
        <v>24.148647165896683</v>
      </c>
      <c r="I42" s="78"/>
      <c r="J42" s="78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ht="15.75">
      <c r="A43" s="175" t="s">
        <v>175</v>
      </c>
      <c r="B43" s="254"/>
      <c r="C43" s="255"/>
      <c r="D43" s="176">
        <f>(D13+D15+D16+D17+D18+D19+D20+D21+D23+D24+D25+D26+D27+D30+D32+D34+D36+D37+D38+D39+D41)</f>
        <v>20284.86361935321</v>
      </c>
      <c r="E43" s="177">
        <f>D43/$G$10/12</f>
        <v>17.719133140595048</v>
      </c>
      <c r="F43" s="178">
        <f>F13+F15+F16+F17+F18+F19+F20+F21+F23+F24+F25+F26+F27+F30+F32+F34+F36+F37+F38+F39+F41</f>
        <v>24.148647165896687</v>
      </c>
      <c r="G43" s="179"/>
      <c r="H43" s="179"/>
      <c r="I43" s="89"/>
      <c r="J43" s="78"/>
      <c r="K43" s="180">
        <f>E43/E46</f>
        <v>1.3084147300118503</v>
      </c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</row>
    <row r="44" spans="1:22" ht="15.75">
      <c r="A44" s="182"/>
      <c r="B44" s="183"/>
      <c r="C44" s="183"/>
      <c r="D44" s="184"/>
      <c r="E44" s="185"/>
      <c r="F44" s="184"/>
      <c r="G44" s="179"/>
      <c r="H44" s="179"/>
      <c r="I44" s="89"/>
      <c r="J44" s="78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1:22" ht="15.75" hidden="1">
      <c r="A45" s="186" t="s">
        <v>176</v>
      </c>
      <c r="B45" s="187">
        <f>G10-C45</f>
        <v>0</v>
      </c>
      <c r="C45" s="186">
        <v>95.4</v>
      </c>
      <c r="D45" s="188">
        <v>18294</v>
      </c>
      <c r="E45" s="189">
        <f>D45/C45/12</f>
        <v>15.980083857442347</v>
      </c>
      <c r="F45" s="190" t="e">
        <f>#REF!/12/G10</f>
        <v>#REF!</v>
      </c>
      <c r="G45" s="191" t="s">
        <v>177</v>
      </c>
      <c r="H45" s="192">
        <f>E43/E45</f>
        <v>1.108826042382924</v>
      </c>
      <c r="I45" s="78"/>
      <c r="J45" s="78"/>
      <c r="K45" s="76" t="s">
        <v>177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ht="15.75" hidden="1">
      <c r="A46" s="76"/>
      <c r="B46" s="76"/>
      <c r="C46" s="76"/>
      <c r="D46" s="193">
        <f>D45/1.18</f>
        <v>15503.389830508475</v>
      </c>
      <c r="E46" s="193">
        <f>E45/1.18</f>
        <v>13.54244394698504</v>
      </c>
      <c r="F46" s="194"/>
      <c r="G46" s="195" t="s">
        <v>178</v>
      </c>
      <c r="H46" s="196">
        <f>E43/E46</f>
        <v>1.3084147300118503</v>
      </c>
      <c r="I46" s="78"/>
      <c r="J46" s="78"/>
      <c r="K46" s="76" t="s">
        <v>178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ht="15.75" hidden="1">
      <c r="A47" s="76"/>
      <c r="B47" s="76"/>
      <c r="C47" s="76"/>
      <c r="D47" s="185"/>
      <c r="E47" s="185"/>
      <c r="F47" s="197"/>
      <c r="G47" s="108"/>
      <c r="H47" s="198"/>
      <c r="I47" s="78"/>
      <c r="J47" s="78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ht="15" hidden="1">
      <c r="A48" s="76"/>
      <c r="B48" s="76"/>
      <c r="C48" s="76"/>
      <c r="D48" s="199">
        <f>E48*G10*12</f>
        <v>9089.712000000001</v>
      </c>
      <c r="E48" s="200">
        <v>7.94</v>
      </c>
      <c r="F48" s="200"/>
      <c r="G48" s="200" t="s">
        <v>179</v>
      </c>
      <c r="H48" s="201">
        <f>E43/E48</f>
        <v>2.2316288590170084</v>
      </c>
      <c r="I48" s="78"/>
      <c r="J48" s="78"/>
      <c r="K48" s="76" t="s">
        <v>179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ht="15" hidden="1">
      <c r="A49" s="76"/>
      <c r="B49" s="76"/>
      <c r="C49" s="76"/>
      <c r="D49" s="202">
        <f>D43-D48</f>
        <v>11195.15161935321</v>
      </c>
      <c r="E49" s="202">
        <f>E43-E48</f>
        <v>9.779133140595047</v>
      </c>
      <c r="F49" s="203"/>
      <c r="G49" s="203" t="s">
        <v>180</v>
      </c>
      <c r="H49" s="76"/>
      <c r="I49" s="78"/>
      <c r="J49" s="78"/>
      <c r="K49" s="76" t="s">
        <v>181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5" hidden="1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5" hidden="1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1:22" ht="15" hidden="1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1:2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1:22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:22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22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22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</sheetData>
  <sheetProtection/>
  <mergeCells count="16">
    <mergeCell ref="I38:I39"/>
    <mergeCell ref="J38:J39"/>
    <mergeCell ref="B41:C41"/>
    <mergeCell ref="C3:E3"/>
    <mergeCell ref="A29:A36"/>
    <mergeCell ref="B29:C29"/>
    <mergeCell ref="B31:C31"/>
    <mergeCell ref="B33:C33"/>
    <mergeCell ref="B35:C35"/>
    <mergeCell ref="B43:C43"/>
    <mergeCell ref="B37:C37"/>
    <mergeCell ref="D1:E1"/>
    <mergeCell ref="C2:D2"/>
    <mergeCell ref="A8:E8"/>
    <mergeCell ref="A9:E9"/>
    <mergeCell ref="B11:C11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140625" style="0" customWidth="1"/>
    <col min="4" max="4" width="9.8515625" style="0" customWidth="1"/>
    <col min="5" max="5" width="16.8515625" style="0" customWidth="1"/>
    <col min="7" max="10" width="0" style="0" hidden="1" customWidth="1"/>
  </cols>
  <sheetData>
    <row r="1" spans="1:5" ht="28.5" customHeight="1">
      <c r="A1" s="204"/>
      <c r="B1" s="204"/>
      <c r="C1" s="76"/>
      <c r="D1" s="241" t="s">
        <v>182</v>
      </c>
      <c r="E1" s="241"/>
    </row>
    <row r="2" spans="1:5" ht="12.75" customHeight="1">
      <c r="A2" s="204"/>
      <c r="B2" s="204"/>
      <c r="C2" s="243" t="s">
        <v>1</v>
      </c>
      <c r="D2" s="243"/>
      <c r="E2" s="205"/>
    </row>
    <row r="3" spans="1:5" ht="45" customHeight="1">
      <c r="A3" s="204"/>
      <c r="B3" s="204"/>
      <c r="C3" s="244" t="s">
        <v>2</v>
      </c>
      <c r="D3" s="244"/>
      <c r="E3" s="244"/>
    </row>
    <row r="4" spans="1:5" ht="22.5" customHeight="1">
      <c r="A4" s="204"/>
      <c r="B4" s="204"/>
      <c r="C4" s="79"/>
      <c r="D4" s="80" t="s">
        <v>3</v>
      </c>
      <c r="E4" s="204"/>
    </row>
    <row r="5" spans="1:5" ht="15.75">
      <c r="A5" s="204"/>
      <c r="B5" s="204"/>
      <c r="C5" s="82" t="s">
        <v>206</v>
      </c>
      <c r="D5" s="80"/>
      <c r="E5" s="204"/>
    </row>
    <row r="6" spans="1:5" ht="12" customHeight="1">
      <c r="A6" s="204"/>
      <c r="B6" s="204"/>
      <c r="C6" s="6" t="s">
        <v>4</v>
      </c>
      <c r="D6" s="84"/>
      <c r="E6" s="204"/>
    </row>
    <row r="7" spans="1:5" ht="17.25" customHeight="1">
      <c r="A7" s="204"/>
      <c r="B7" s="204"/>
      <c r="C7" s="8" t="s">
        <v>121</v>
      </c>
      <c r="D7" s="86"/>
      <c r="E7" s="204"/>
    </row>
    <row r="8" spans="1:5" ht="20.25" customHeight="1">
      <c r="A8" s="260" t="s">
        <v>124</v>
      </c>
      <c r="B8" s="260"/>
      <c r="C8" s="260"/>
      <c r="D8" s="260"/>
      <c r="E8" s="260"/>
    </row>
    <row r="9" spans="1:8" ht="45.75" customHeight="1">
      <c r="A9" s="288" t="s">
        <v>183</v>
      </c>
      <c r="B9" s="288"/>
      <c r="C9" s="288"/>
      <c r="D9" s="288"/>
      <c r="E9" s="288"/>
      <c r="G9" s="206">
        <v>70</v>
      </c>
      <c r="H9" s="94">
        <v>95.4</v>
      </c>
    </row>
    <row r="10" spans="1:5" ht="16.5">
      <c r="A10" s="207"/>
      <c r="B10" s="207"/>
      <c r="C10" s="207" t="s">
        <v>11</v>
      </c>
      <c r="D10" s="207"/>
      <c r="E10" s="207"/>
    </row>
    <row r="11" spans="1:5" ht="65.25" customHeight="1">
      <c r="A11" s="208"/>
      <c r="B11" s="246" t="s">
        <v>126</v>
      </c>
      <c r="C11" s="247"/>
      <c r="D11" s="209" t="s">
        <v>184</v>
      </c>
      <c r="E11" s="209" t="s">
        <v>185</v>
      </c>
    </row>
    <row r="12" spans="1:5" ht="15.75" customHeight="1">
      <c r="A12" s="261" t="s">
        <v>186</v>
      </c>
      <c r="B12" s="262"/>
      <c r="C12" s="262"/>
      <c r="D12" s="262"/>
      <c r="E12" s="263"/>
    </row>
    <row r="13" spans="1:5" ht="30.75" customHeight="1">
      <c r="A13" s="119" t="s">
        <v>187</v>
      </c>
      <c r="B13" s="210">
        <v>1</v>
      </c>
      <c r="C13" s="211" t="s">
        <v>133</v>
      </c>
      <c r="D13" s="212">
        <v>0</v>
      </c>
      <c r="E13" s="213">
        <f>D13/12/$H$9</f>
        <v>0</v>
      </c>
    </row>
    <row r="14" spans="1:5" ht="47.25">
      <c r="A14" s="106" t="s">
        <v>188</v>
      </c>
      <c r="B14" s="214">
        <v>12</v>
      </c>
      <c r="C14" s="215" t="s">
        <v>143</v>
      </c>
      <c r="D14" s="216">
        <v>0</v>
      </c>
      <c r="E14" s="217">
        <f>D14/12/$H$9</f>
        <v>0</v>
      </c>
    </row>
    <row r="15" spans="1:5" ht="33" customHeight="1">
      <c r="A15" s="106" t="s">
        <v>189</v>
      </c>
      <c r="B15" s="214">
        <v>2</v>
      </c>
      <c r="C15" s="215" t="s">
        <v>143</v>
      </c>
      <c r="D15" s="216">
        <v>0</v>
      </c>
      <c r="E15" s="217">
        <f>D15/12/$H$9</f>
        <v>0</v>
      </c>
    </row>
    <row r="16" spans="1:5" ht="30.75" customHeight="1">
      <c r="A16" s="106" t="s">
        <v>190</v>
      </c>
      <c r="B16" s="214">
        <v>1</v>
      </c>
      <c r="C16" s="215" t="s">
        <v>143</v>
      </c>
      <c r="D16" s="218">
        <v>0</v>
      </c>
      <c r="E16" s="219">
        <f>D16/12/$H$9</f>
        <v>0</v>
      </c>
    </row>
    <row r="17" spans="1:5" ht="31.5" customHeight="1">
      <c r="A17" s="264" t="s">
        <v>135</v>
      </c>
      <c r="B17" s="265"/>
      <c r="C17" s="265"/>
      <c r="D17" s="265"/>
      <c r="E17" s="266"/>
    </row>
    <row r="18" spans="1:5" ht="17.25" customHeight="1">
      <c r="A18" s="119" t="s">
        <v>191</v>
      </c>
      <c r="B18" s="210">
        <v>4</v>
      </c>
      <c r="C18" s="211" t="s">
        <v>143</v>
      </c>
      <c r="D18" s="212">
        <v>0</v>
      </c>
      <c r="E18" s="217">
        <f>D18/12/$H$9</f>
        <v>0</v>
      </c>
    </row>
    <row r="19" spans="1:5" ht="15" customHeight="1">
      <c r="A19" s="106" t="s">
        <v>192</v>
      </c>
      <c r="B19" s="220">
        <v>3</v>
      </c>
      <c r="C19" s="215" t="s">
        <v>133</v>
      </c>
      <c r="D19" s="216">
        <v>0</v>
      </c>
      <c r="E19" s="217">
        <f>D19/12/$H$9</f>
        <v>0</v>
      </c>
    </row>
    <row r="20" spans="1:5" ht="33.75" customHeight="1">
      <c r="A20" s="131" t="s">
        <v>193</v>
      </c>
      <c r="B20" s="221"/>
      <c r="C20" s="222" t="s">
        <v>194</v>
      </c>
      <c r="D20" s="218">
        <v>0</v>
      </c>
      <c r="E20" s="217">
        <f>D20/12/$H$9</f>
        <v>0</v>
      </c>
    </row>
    <row r="21" spans="1:5" ht="15.75" customHeight="1">
      <c r="A21" s="267" t="s">
        <v>195</v>
      </c>
      <c r="B21" s="268"/>
      <c r="C21" s="268"/>
      <c r="D21" s="268"/>
      <c r="E21" s="269"/>
    </row>
    <row r="22" spans="1:5" ht="81" customHeight="1">
      <c r="A22" s="223" t="s">
        <v>196</v>
      </c>
      <c r="B22" s="270" t="s">
        <v>197</v>
      </c>
      <c r="C22" s="271"/>
      <c r="D22" s="212">
        <v>0</v>
      </c>
      <c r="E22" s="217">
        <f>D22/12/$H$9</f>
        <v>0</v>
      </c>
    </row>
    <row r="23" spans="1:5" s="227" customFormat="1" ht="18" customHeight="1">
      <c r="A23" s="224" t="s">
        <v>198</v>
      </c>
      <c r="B23" s="272" t="s">
        <v>194</v>
      </c>
      <c r="C23" s="273"/>
      <c r="D23" s="225">
        <v>1090.8582667010514</v>
      </c>
      <c r="E23" s="226">
        <f>D23/12/$H$9</f>
        <v>0.9528810855180392</v>
      </c>
    </row>
    <row r="24" spans="1:5" s="227" customFormat="1" ht="47.25">
      <c r="A24" s="228" t="s">
        <v>199</v>
      </c>
      <c r="B24" s="274" t="s">
        <v>194</v>
      </c>
      <c r="C24" s="275"/>
      <c r="D24" s="229">
        <v>500</v>
      </c>
      <c r="E24" s="226">
        <f>D24/12/$H$9</f>
        <v>0.4367575122292103</v>
      </c>
    </row>
    <row r="25" spans="1:5" ht="15.75" customHeight="1">
      <c r="A25" s="276" t="s">
        <v>200</v>
      </c>
      <c r="B25" s="277"/>
      <c r="C25" s="277"/>
      <c r="D25" s="277"/>
      <c r="E25" s="278"/>
    </row>
    <row r="26" spans="1:5" ht="16.5" customHeight="1">
      <c r="A26" s="230" t="s">
        <v>201</v>
      </c>
      <c r="B26" s="279"/>
      <c r="C26" s="280"/>
      <c r="D26" s="216"/>
      <c r="E26" s="231">
        <f>D26/12/$H$9</f>
        <v>0</v>
      </c>
    </row>
    <row r="27" spans="1:5" ht="30.75" customHeight="1">
      <c r="A27" s="232" t="s">
        <v>202</v>
      </c>
      <c r="B27" s="281"/>
      <c r="C27" s="282"/>
      <c r="D27" s="216"/>
      <c r="E27" s="231">
        <f>D27/12/$H$9</f>
        <v>0</v>
      </c>
    </row>
    <row r="28" spans="1:5" ht="14.25">
      <c r="A28" s="283" t="s">
        <v>174</v>
      </c>
      <c r="B28" s="284"/>
      <c r="C28" s="284"/>
      <c r="D28" s="284"/>
      <c r="E28" s="285"/>
    </row>
    <row r="29" spans="1:5" ht="15.75">
      <c r="A29" s="233" t="s">
        <v>203</v>
      </c>
      <c r="B29" s="234"/>
      <c r="C29" s="234"/>
      <c r="D29" s="235">
        <f>D13+D14+D15+D16+D18+D19+D20+D22+D23+D26+D27+D24</f>
        <v>1590.8582667010514</v>
      </c>
      <c r="E29" s="236">
        <f>E13+E14+E15+E16+E18+E19+E20+E22+E23+E26+E27</f>
        <v>0.9528810855180392</v>
      </c>
    </row>
    <row r="31" ht="12.75">
      <c r="D31" s="237"/>
    </row>
  </sheetData>
  <sheetProtection/>
  <mergeCells count="16">
    <mergeCell ref="A25:E25"/>
    <mergeCell ref="B26:C26"/>
    <mergeCell ref="B27:C27"/>
    <mergeCell ref="A28:E28"/>
    <mergeCell ref="A12:E12"/>
    <mergeCell ref="A17:E17"/>
    <mergeCell ref="A21:E21"/>
    <mergeCell ref="B22:C22"/>
    <mergeCell ref="B23:C23"/>
    <mergeCell ref="B24:C24"/>
    <mergeCell ref="D1:E1"/>
    <mergeCell ref="C2:D2"/>
    <mergeCell ref="C3:E3"/>
    <mergeCell ref="A8:E8"/>
    <mergeCell ref="A9:E9"/>
    <mergeCell ref="B11:C11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2012-07-27T02:44:15Z</cp:lastPrinted>
  <dcterms:created xsi:type="dcterms:W3CDTF">1996-10-08T23:32:33Z</dcterms:created>
  <dcterms:modified xsi:type="dcterms:W3CDTF">2012-07-27T02:44:22Z</dcterms:modified>
  <cp:category/>
  <cp:version/>
  <cp:contentType/>
  <cp:contentStatus/>
</cp:coreProperties>
</file>