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<sst xmlns="http://schemas.openxmlformats.org/spreadsheetml/2006/main" count="291" uniqueCount="200">
  <si>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</si>
  <si>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</si>
  <si>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</si>
  <si>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</si>
  <si>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</si>
  <si>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</si>
  <si>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</si>
  <si>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</si>
  <si>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</si>
  <si>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</si>
  <si>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Левый берег Каи  78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</si>
  <si>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</si>
  <si>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</si>
  <si>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</si>
  <si>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</si>
  <si>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</si>
  <si>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</si>
  <si>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</si>
  <si>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</si>
  <si>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</si>
  <si>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</si>
  <si>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</si>
  <si>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</si>
  <si>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</si>
  <si>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</si>
  <si>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</si>
  <si>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</si>
  <si>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</si>
  <si>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</si>
  <si>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</si>
  <si>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</si>
  <si>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</si>
  <si>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</si>
  <si>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</si>
  <si>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</si>
  <si>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</si>
  <si>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</si>
  <si>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</si>
  <si>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</si>
  <si>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</si>
  <si>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</si>
  <si>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</si>
  <si>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</si>
  <si>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</si>
  <si>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</si>
  <si>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</si>
  <si>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</si>
  <si>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</si>
  <si>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</si>
  <si>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</si>
  <si>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</si>
  <si>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</si>
  <si>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</si>
  <si>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</si>
  <si>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</si>
  <si>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</si>
  <si>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</si>
  <si>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</si>
  <si>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</si>
  <si>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</si>
  <si>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</si>
  <si>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</si>
  <si>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</si>
  <si>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</si>
  <si>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 ленточный</t>
  </si>
  <si>
    <t>хорошее</t>
  </si>
  <si>
    <t>2. Наружные и внутренние капитальные стены</t>
  </si>
  <si>
    <t>брусчатые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</si>
  <si>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</si>
  <si>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</si>
  <si>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</si>
  <si>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</si>
  <si>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</si>
  <si>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</si>
  <si>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</si>
  <si>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</si>
  <si>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</si>
  <si>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</si>
  <si>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</si>
  <si>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дощатые окрашенные</t>
  </si>
  <si>
    <t>7. Проемы</t>
  </si>
  <si>
    <t>окна</t>
  </si>
  <si>
    <t xml:space="preserve">2-е створные </t>
  </si>
  <si>
    <t>двери</t>
  </si>
  <si>
    <t>простые филенчатые</t>
  </si>
  <si>
    <t>8. Отделка</t>
  </si>
  <si>
    <t>внутренняя</t>
  </si>
  <si>
    <t xml:space="preserve"> штукатурка покраска, побелка,</t>
  </si>
  <si>
    <t>наружная</t>
  </si>
  <si>
    <t>обшиты тесом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</si>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</sst>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  <xf numFmtId="0" fontId="10" fillId="0" borderId="6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67">
      <selection activeCell="B103" sqref="B103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40" t="s">
        <v>1</v>
      </c>
      <c r="C2" s="240"/>
    </row>
    <row r="3" spans="1:3" ht="15.75">
      <c r="A3" s="1"/>
      <c r="B3" s="241" t="s">
        <v>2</v>
      </c>
      <c r="C3" s="24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40" t="s">
        <v>6</v>
      </c>
      <c r="B7" s="240"/>
      <c r="C7" s="240"/>
    </row>
    <row r="8" spans="1:3" ht="15.75">
      <c r="A8" s="242" t="s">
        <v>7</v>
      </c>
      <c r="B8" s="242"/>
      <c r="C8" s="242"/>
    </row>
    <row r="9" spans="1:3" ht="15.75">
      <c r="A9" s="240" t="s">
        <v>8</v>
      </c>
      <c r="B9" s="240"/>
      <c r="C9" s="240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1993</v>
      </c>
      <c r="C13" s="3"/>
    </row>
    <row r="14" spans="1:3" ht="15.75">
      <c r="A14" s="243" t="s">
        <v>15</v>
      </c>
      <c r="B14" s="243"/>
      <c r="C14" s="13">
        <v>0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 t="s">
        <v>18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4</v>
      </c>
      <c r="C23" s="3"/>
    </row>
    <row r="24" spans="1:3" ht="15.75">
      <c r="A24" s="241" t="s">
        <v>27</v>
      </c>
      <c r="B24" s="241"/>
      <c r="C24" s="16" t="s">
        <v>20</v>
      </c>
    </row>
    <row r="25" spans="1:3" ht="15.75">
      <c r="A25" s="241" t="s">
        <v>28</v>
      </c>
      <c r="B25" s="241"/>
      <c r="C25" s="17" t="s">
        <v>20</v>
      </c>
    </row>
    <row r="26" spans="1:3" ht="15.75">
      <c r="A26" s="241" t="s">
        <v>29</v>
      </c>
      <c r="B26" s="241"/>
      <c r="C26" s="16" t="s">
        <v>20</v>
      </c>
    </row>
    <row r="27" spans="1:3" ht="15.75">
      <c r="A27" s="8" t="s">
        <v>30</v>
      </c>
      <c r="B27" s="11">
        <v>910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246.6</v>
      </c>
      <c r="C30" s="10" t="s">
        <v>35</v>
      </c>
    </row>
    <row r="31" spans="1:3" ht="15.75">
      <c r="A31" s="19" t="s">
        <v>36</v>
      </c>
      <c r="B31" s="18">
        <v>246.6</v>
      </c>
      <c r="C31" s="18" t="s">
        <v>35</v>
      </c>
    </row>
    <row r="32" spans="1:3" ht="15.75">
      <c r="A32" s="21" t="s">
        <v>37</v>
      </c>
      <c r="B32" s="18">
        <v>132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0</v>
      </c>
      <c r="C35" s="18" t="s">
        <v>41</v>
      </c>
    </row>
    <row r="36" spans="1:3" ht="31.5">
      <c r="A36" s="2" t="s">
        <v>42</v>
      </c>
      <c r="B36" s="18">
        <v>0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31.5">
      <c r="A39" s="26" t="s">
        <v>45</v>
      </c>
      <c r="B39" s="27">
        <v>630</v>
      </c>
      <c r="C39" s="28"/>
    </row>
    <row r="40" spans="1:3" ht="15.75">
      <c r="A40" s="29" t="s">
        <v>46</v>
      </c>
      <c r="B40" s="25">
        <v>0</v>
      </c>
      <c r="C40" s="30" t="s">
        <v>35</v>
      </c>
    </row>
    <row r="41" spans="1:3" ht="15.75">
      <c r="A41" s="31" t="s">
        <v>47</v>
      </c>
      <c r="B41" s="25"/>
      <c r="C41" s="30" t="s">
        <v>35</v>
      </c>
    </row>
    <row r="42" spans="1:3" ht="15.75">
      <c r="A42" s="29" t="s">
        <v>48</v>
      </c>
      <c r="B42" s="25">
        <v>472</v>
      </c>
      <c r="C42" s="30" t="s">
        <v>35</v>
      </c>
    </row>
    <row r="43" spans="1:3" ht="15.75">
      <c r="A43" s="19" t="s">
        <v>49</v>
      </c>
      <c r="B43" s="20">
        <v>158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369.7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40">
        <v>369.7</v>
      </c>
      <c r="C49" s="8"/>
    </row>
    <row r="50" spans="1:3" ht="15.75">
      <c r="A50" s="38" t="s">
        <v>58</v>
      </c>
      <c r="B50" s="39"/>
      <c r="C50" s="8"/>
    </row>
    <row r="51" spans="1:3" ht="15.75">
      <c r="A51" s="240" t="s">
        <v>59</v>
      </c>
      <c r="B51" s="240"/>
      <c r="C51" s="240"/>
    </row>
    <row r="52" spans="1:3" ht="15.75">
      <c r="A52" s="1"/>
      <c r="B52" s="3"/>
      <c r="C52" s="3"/>
    </row>
    <row r="53" spans="1:3" ht="110.25">
      <c r="A53" s="41" t="s">
        <v>60</v>
      </c>
      <c r="B53" s="41" t="s">
        <v>61</v>
      </c>
      <c r="C53" s="41" t="s">
        <v>62</v>
      </c>
    </row>
    <row r="54" spans="1:3" ht="31.5">
      <c r="A54" s="42" t="s">
        <v>63</v>
      </c>
      <c r="B54" s="43" t="s">
        <v>64</v>
      </c>
      <c r="C54" s="44" t="s">
        <v>65</v>
      </c>
    </row>
    <row r="55" spans="1:3" ht="15.75">
      <c r="A55" s="42" t="s">
        <v>66</v>
      </c>
      <c r="B55" s="43" t="s">
        <v>67</v>
      </c>
      <c r="C55" s="45" t="s">
        <v>65</v>
      </c>
    </row>
    <row r="56" spans="1:3" ht="15.75">
      <c r="A56" s="46" t="s">
        <v>68</v>
      </c>
      <c r="B56" s="47" t="s">
        <v>69</v>
      </c>
      <c r="C56" s="44"/>
    </row>
    <row r="57" spans="1:3" ht="15.75">
      <c r="A57" s="48" t="s">
        <v>70</v>
      </c>
      <c r="B57" s="49"/>
      <c r="C57" s="50"/>
    </row>
    <row r="58" spans="1:3" ht="31.5">
      <c r="A58" s="51" t="s">
        <v>71</v>
      </c>
      <c r="B58" s="52" t="s">
        <v>72</v>
      </c>
      <c r="C58" s="53" t="s">
        <v>65</v>
      </c>
    </row>
    <row r="59" spans="1:3" ht="15.75">
      <c r="A59" s="51" t="s">
        <v>73</v>
      </c>
      <c r="B59" s="54"/>
      <c r="C59" s="53"/>
    </row>
    <row r="60" spans="1:3" ht="15.75">
      <c r="A60" s="51" t="s">
        <v>74</v>
      </c>
      <c r="B60" s="54"/>
      <c r="C60" s="53"/>
    </row>
    <row r="61" spans="1:3" ht="15.75">
      <c r="A61" s="55" t="s">
        <v>75</v>
      </c>
      <c r="B61" s="56"/>
      <c r="C61" s="57"/>
    </row>
    <row r="62" spans="1:3" ht="15.75">
      <c r="A62" s="58" t="s">
        <v>76</v>
      </c>
      <c r="B62" s="59" t="s">
        <v>77</v>
      </c>
      <c r="C62" s="60" t="s">
        <v>65</v>
      </c>
    </row>
    <row r="63" spans="1:3" ht="31.5">
      <c r="A63" s="61" t="s">
        <v>78</v>
      </c>
      <c r="B63" s="43" t="s">
        <v>79</v>
      </c>
      <c r="C63" s="62" t="s">
        <v>65</v>
      </c>
    </row>
    <row r="64" spans="1:3" ht="15.75">
      <c r="A64" s="48" t="s">
        <v>80</v>
      </c>
      <c r="B64" s="63"/>
      <c r="C64" s="64"/>
    </row>
    <row r="65" spans="1:3" ht="15.75">
      <c r="A65" s="65" t="s">
        <v>81</v>
      </c>
      <c r="B65" s="66" t="s">
        <v>82</v>
      </c>
      <c r="C65" s="67" t="s">
        <v>65</v>
      </c>
    </row>
    <row r="66" spans="1:3" ht="31.5">
      <c r="A66" s="68" t="s">
        <v>83</v>
      </c>
      <c r="B66" s="69" t="s">
        <v>84</v>
      </c>
      <c r="C66" s="67" t="s">
        <v>65</v>
      </c>
    </row>
    <row r="67" spans="1:3" ht="15.75">
      <c r="A67" s="70" t="s">
        <v>75</v>
      </c>
      <c r="B67" s="71"/>
      <c r="C67" s="60"/>
    </row>
    <row r="68" spans="1:3" ht="15.75">
      <c r="A68" s="48" t="s">
        <v>85</v>
      </c>
      <c r="B68" s="63"/>
      <c r="C68" s="64"/>
    </row>
    <row r="69" spans="1:3" ht="25.5">
      <c r="A69" s="68" t="s">
        <v>86</v>
      </c>
      <c r="B69" s="72" t="s">
        <v>87</v>
      </c>
      <c r="C69" s="73" t="s">
        <v>65</v>
      </c>
    </row>
    <row r="70" spans="1:3" ht="15.75">
      <c r="A70" s="65" t="s">
        <v>88</v>
      </c>
      <c r="B70" s="72" t="s">
        <v>89</v>
      </c>
      <c r="C70" s="73" t="s">
        <v>65</v>
      </c>
    </row>
    <row r="71" spans="1:3" ht="15.75">
      <c r="A71" s="68" t="s">
        <v>75</v>
      </c>
      <c r="B71" s="69"/>
      <c r="C71" s="60"/>
    </row>
    <row r="72" spans="1:3" ht="31.5">
      <c r="A72" s="48" t="s">
        <v>90</v>
      </c>
      <c r="B72" s="63"/>
      <c r="C72" s="64"/>
    </row>
    <row r="73" spans="1:3" ht="15.75">
      <c r="A73" s="68" t="s">
        <v>91</v>
      </c>
      <c r="B73" s="74" t="s">
        <v>92</v>
      </c>
      <c r="C73" s="75"/>
    </row>
    <row r="74" spans="1:3" ht="15.75">
      <c r="A74" s="68" t="s">
        <v>93</v>
      </c>
      <c r="B74" s="76" t="s">
        <v>20</v>
      </c>
      <c r="C74" s="75"/>
    </row>
    <row r="75" spans="1:3" ht="15.75">
      <c r="A75" s="68" t="s">
        <v>94</v>
      </c>
      <c r="B75" s="69" t="s">
        <v>20</v>
      </c>
      <c r="C75" s="75"/>
    </row>
    <row r="76" spans="1:3" ht="15.75">
      <c r="A76" s="68" t="s">
        <v>95</v>
      </c>
      <c r="B76" s="76" t="s">
        <v>92</v>
      </c>
      <c r="C76" s="75"/>
    </row>
    <row r="77" spans="1:3" ht="15.75">
      <c r="A77" s="68" t="s">
        <v>96</v>
      </c>
      <c r="B77" s="69" t="s">
        <v>20</v>
      </c>
      <c r="C77" s="75"/>
    </row>
    <row r="78" spans="1:3" ht="15.75">
      <c r="A78" s="68" t="s">
        <v>97</v>
      </c>
      <c r="B78" s="69" t="s">
        <v>20</v>
      </c>
      <c r="C78" s="75"/>
    </row>
    <row r="79" spans="1:3" ht="15.75">
      <c r="A79" s="68" t="s">
        <v>98</v>
      </c>
      <c r="B79" s="69" t="s">
        <v>20</v>
      </c>
      <c r="C79" s="75"/>
    </row>
    <row r="80" spans="1:3" ht="15.75">
      <c r="A80" s="68" t="s">
        <v>99</v>
      </c>
      <c r="B80" s="69" t="s">
        <v>20</v>
      </c>
      <c r="C80" s="75"/>
    </row>
    <row r="81" spans="1:3" ht="15.75">
      <c r="A81" s="70" t="s">
        <v>100</v>
      </c>
      <c r="B81" s="69" t="s">
        <v>20</v>
      </c>
      <c r="C81" s="75"/>
    </row>
    <row r="82" spans="1:3" ht="47.25">
      <c r="A82" s="48" t="s">
        <v>101</v>
      </c>
      <c r="B82" s="63"/>
      <c r="C82" s="64"/>
    </row>
    <row r="83" spans="1:3" ht="15.75">
      <c r="A83" s="68" t="s">
        <v>102</v>
      </c>
      <c r="B83" s="76" t="s">
        <v>92</v>
      </c>
      <c r="C83" s="75"/>
    </row>
    <row r="84" spans="1:3" ht="15.75">
      <c r="A84" s="68" t="s">
        <v>103</v>
      </c>
      <c r="B84" s="76" t="s">
        <v>92</v>
      </c>
      <c r="C84" s="75"/>
    </row>
    <row r="85" spans="1:3" ht="15.75">
      <c r="A85" s="68" t="s">
        <v>104</v>
      </c>
      <c r="B85" s="69" t="s">
        <v>92</v>
      </c>
      <c r="C85" s="75" t="s">
        <v>105</v>
      </c>
    </row>
    <row r="86" spans="1:3" ht="15.75">
      <c r="A86" s="68" t="s">
        <v>106</v>
      </c>
      <c r="B86" s="76" t="s">
        <v>92</v>
      </c>
      <c r="C86" s="75"/>
    </row>
    <row r="87" spans="1:3" ht="15.75">
      <c r="A87" s="68" t="s">
        <v>107</v>
      </c>
      <c r="B87" s="69" t="s">
        <v>20</v>
      </c>
      <c r="C87" s="75"/>
    </row>
    <row r="88" spans="1:3" ht="15.75">
      <c r="A88" s="68" t="s">
        <v>108</v>
      </c>
      <c r="B88" s="69" t="s">
        <v>109</v>
      </c>
      <c r="C88" s="75"/>
    </row>
    <row r="89" spans="1:3" ht="15.75">
      <c r="A89" s="68" t="s">
        <v>110</v>
      </c>
      <c r="B89" s="76" t="s">
        <v>20</v>
      </c>
      <c r="C89" s="75"/>
    </row>
    <row r="90" spans="1:3" ht="15.75">
      <c r="A90" s="68" t="s">
        <v>111</v>
      </c>
      <c r="B90" s="69" t="s">
        <v>20</v>
      </c>
      <c r="C90" s="75"/>
    </row>
    <row r="91" spans="1:3" ht="15.75">
      <c r="A91" s="68" t="s">
        <v>112</v>
      </c>
      <c r="B91" s="69" t="s">
        <v>20</v>
      </c>
      <c r="C91" s="75"/>
    </row>
    <row r="92" spans="1:3" ht="15.75">
      <c r="A92" s="77" t="s">
        <v>75</v>
      </c>
      <c r="B92" s="71" t="s">
        <v>20</v>
      </c>
      <c r="C92" s="78"/>
    </row>
    <row r="93" spans="1:3" ht="15.75">
      <c r="A93" s="79" t="s">
        <v>113</v>
      </c>
      <c r="B93" s="43" t="s">
        <v>69</v>
      </c>
      <c r="C93" s="45" t="s">
        <v>65</v>
      </c>
    </row>
    <row r="94" spans="1:3" ht="31.5">
      <c r="A94" s="12" t="s">
        <v>114</v>
      </c>
      <c r="B94" s="3"/>
      <c r="C94" s="3" t="s">
        <v>115</v>
      </c>
    </row>
    <row r="95" spans="1:3" ht="15.75">
      <c r="A95" s="6" t="s">
        <v>116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117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8">
      <selection activeCell="F11" sqref="F11:F4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6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4" ht="15">
      <c r="A1" s="80"/>
      <c r="B1" s="81"/>
      <c r="C1" s="80"/>
      <c r="D1" s="239" t="s">
        <v>118</v>
      </c>
      <c r="E1" s="239"/>
      <c r="F1" s="80"/>
      <c r="G1" s="80"/>
      <c r="H1" s="80"/>
      <c r="I1" s="82"/>
      <c r="J1" s="82"/>
      <c r="K1" s="80"/>
      <c r="L1" s="80"/>
      <c r="M1" s="80"/>
      <c r="N1" s="80"/>
    </row>
    <row r="2" spans="1:14" ht="15.75">
      <c r="A2" s="81"/>
      <c r="B2" s="81"/>
      <c r="C2" s="244" t="s">
        <v>1</v>
      </c>
      <c r="D2" s="244"/>
      <c r="E2" s="81"/>
      <c r="F2" s="81"/>
      <c r="G2" s="81"/>
      <c r="H2" s="80"/>
      <c r="I2" s="82"/>
      <c r="J2" s="82"/>
      <c r="K2" s="80"/>
      <c r="L2" s="80"/>
      <c r="M2" s="80"/>
      <c r="N2" s="80"/>
    </row>
    <row r="3" spans="1:14" ht="15.75">
      <c r="A3" s="81"/>
      <c r="B3" s="80"/>
      <c r="C3" s="245" t="s">
        <v>2</v>
      </c>
      <c r="D3" s="245"/>
      <c r="E3" s="81"/>
      <c r="F3" s="81"/>
      <c r="G3" s="81"/>
      <c r="H3" s="80"/>
      <c r="I3" s="82"/>
      <c r="J3" s="82"/>
      <c r="K3" s="80"/>
      <c r="L3" s="80"/>
      <c r="M3" s="80"/>
      <c r="N3" s="80"/>
    </row>
    <row r="4" spans="1:14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</row>
    <row r="5" spans="1:14" ht="15.75">
      <c r="A5" s="81"/>
      <c r="B5" s="81"/>
      <c r="C5" s="86" t="s">
        <v>119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</row>
    <row r="6" spans="1:14" ht="15">
      <c r="A6" s="81"/>
      <c r="B6" s="81"/>
      <c r="C6" s="5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</row>
    <row r="7" spans="1:14" ht="15">
      <c r="A7" s="81"/>
      <c r="B7" s="81"/>
      <c r="C7" s="6" t="s">
        <v>5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</row>
    <row r="8" spans="1:14" ht="15.75">
      <c r="A8" s="244" t="s">
        <v>120</v>
      </c>
      <c r="B8" s="244"/>
      <c r="C8" s="244"/>
      <c r="D8" s="244"/>
      <c r="E8" s="244"/>
      <c r="F8" s="91"/>
      <c r="G8" s="91"/>
      <c r="H8" s="92"/>
      <c r="I8" s="93"/>
      <c r="J8" s="82"/>
      <c r="K8" s="92"/>
      <c r="L8" s="92"/>
      <c r="M8" s="92"/>
      <c r="N8" s="92"/>
    </row>
    <row r="9" spans="1:14" ht="15.75">
      <c r="A9" s="249" t="s">
        <v>121</v>
      </c>
      <c r="B9" s="249"/>
      <c r="C9" s="249"/>
      <c r="D9" s="249"/>
      <c r="E9" s="249"/>
      <c r="F9" s="91"/>
      <c r="G9" s="91"/>
      <c r="H9" s="92"/>
      <c r="I9" s="93"/>
      <c r="J9" s="82"/>
      <c r="K9" s="92"/>
      <c r="L9" s="92"/>
      <c r="M9" s="92"/>
      <c r="N9" s="92"/>
    </row>
    <row r="10" spans="1:14" ht="15.75">
      <c r="A10" s="94"/>
      <c r="B10" s="94"/>
      <c r="C10" s="92"/>
      <c r="D10" s="94" t="s">
        <v>10</v>
      </c>
      <c r="E10" s="94"/>
      <c r="F10" s="91"/>
      <c r="G10" s="95">
        <v>246.6</v>
      </c>
      <c r="H10" s="96">
        <v>132</v>
      </c>
      <c r="I10" s="93"/>
      <c r="J10" s="82"/>
      <c r="K10" s="92"/>
      <c r="L10" s="92"/>
      <c r="M10" s="92"/>
      <c r="N10" s="92"/>
    </row>
    <row r="11" spans="1:14" ht="110.25">
      <c r="A11" s="97"/>
      <c r="B11" s="250" t="s">
        <v>122</v>
      </c>
      <c r="C11" s="251"/>
      <c r="D11" s="98" t="s">
        <v>123</v>
      </c>
      <c r="E11" s="98" t="s">
        <v>124</v>
      </c>
      <c r="F11" s="98" t="s">
        <v>125</v>
      </c>
      <c r="G11" s="99"/>
      <c r="H11" s="100"/>
      <c r="I11" s="101" t="s">
        <v>126</v>
      </c>
      <c r="J11" s="82"/>
      <c r="K11" s="100"/>
      <c r="L11" s="100"/>
      <c r="M11" s="100"/>
      <c r="N11" s="100"/>
    </row>
    <row r="12" spans="1:14" ht="15">
      <c r="A12" s="102" t="s">
        <v>127</v>
      </c>
      <c r="B12" s="103"/>
      <c r="C12" s="103"/>
      <c r="D12" s="104"/>
      <c r="E12" s="104"/>
      <c r="F12" s="105"/>
      <c r="G12" s="106">
        <f>SUM(D13:D13)</f>
        <v>0</v>
      </c>
      <c r="H12" s="107">
        <f>F13</f>
        <v>0</v>
      </c>
      <c r="I12" s="82"/>
      <c r="J12" s="82"/>
      <c r="K12" s="80"/>
      <c r="L12" s="80"/>
      <c r="M12" s="80"/>
      <c r="N12" s="80"/>
    </row>
    <row r="13" spans="1:14" ht="31.5">
      <c r="A13" s="108" t="s">
        <v>128</v>
      </c>
      <c r="B13" s="109"/>
      <c r="C13" s="110" t="s">
        <v>129</v>
      </c>
      <c r="D13" s="111">
        <v>0</v>
      </c>
      <c r="E13" s="111">
        <f>D13/$G$10/12</f>
        <v>0</v>
      </c>
      <c r="F13" s="112">
        <f>D13/$H$10/12</f>
        <v>0</v>
      </c>
      <c r="G13" s="113"/>
      <c r="H13" s="80"/>
      <c r="I13" s="82">
        <v>0.81</v>
      </c>
      <c r="J13" s="82" t="s">
        <v>130</v>
      </c>
      <c r="K13" s="80"/>
      <c r="L13" s="80"/>
      <c r="M13" s="80"/>
      <c r="N13" s="80"/>
    </row>
    <row r="14" spans="1:14" ht="15">
      <c r="A14" s="114" t="s">
        <v>131</v>
      </c>
      <c r="B14" s="115"/>
      <c r="C14" s="115"/>
      <c r="D14" s="116"/>
      <c r="E14" s="117"/>
      <c r="F14" s="118"/>
      <c r="G14" s="119">
        <f>SUM(D15:D21)</f>
        <v>7255.473996020901</v>
      </c>
      <c r="H14" s="120">
        <f>SUM(F15:F21)</f>
        <v>4.580476007588953</v>
      </c>
      <c r="I14" s="82"/>
      <c r="J14" s="82"/>
      <c r="K14" s="80"/>
      <c r="L14" s="80"/>
      <c r="M14" s="80"/>
      <c r="N14" s="80"/>
    </row>
    <row r="15" spans="1:14" ht="31.5">
      <c r="A15" s="121" t="s">
        <v>132</v>
      </c>
      <c r="B15" s="122">
        <v>2</v>
      </c>
      <c r="C15" s="123" t="s">
        <v>129</v>
      </c>
      <c r="D15" s="124">
        <v>3088.581355613085</v>
      </c>
      <c r="E15" s="125">
        <f aca="true" t="shared" si="0" ref="E15:E21">D15/$G$10/12</f>
        <v>1.0437217341217508</v>
      </c>
      <c r="F15" s="126">
        <f aca="true" t="shared" si="1" ref="F15:F21">D15/$H$10/12</f>
        <v>1.9498619669274528</v>
      </c>
      <c r="G15" s="113"/>
      <c r="H15" s="80"/>
      <c r="I15" s="82">
        <v>1.3</v>
      </c>
      <c r="J15" s="82" t="s">
        <v>130</v>
      </c>
      <c r="K15" s="80"/>
      <c r="L15" s="80"/>
      <c r="M15" s="127"/>
      <c r="N15" s="128"/>
    </row>
    <row r="16" spans="1:14" ht="31.5">
      <c r="A16" s="108" t="s">
        <v>133</v>
      </c>
      <c r="B16" s="109">
        <v>2</v>
      </c>
      <c r="C16" s="129" t="s">
        <v>129</v>
      </c>
      <c r="D16" s="130">
        <v>604.2156404078163</v>
      </c>
      <c r="E16" s="125">
        <f t="shared" si="0"/>
        <v>0.20418208989180062</v>
      </c>
      <c r="F16" s="126">
        <f t="shared" si="1"/>
        <v>0.38144926793422745</v>
      </c>
      <c r="G16" s="113"/>
      <c r="H16" s="80"/>
      <c r="I16" s="82"/>
      <c r="J16" s="82"/>
      <c r="K16" s="80"/>
      <c r="L16" s="80"/>
      <c r="M16" s="80"/>
      <c r="N16" s="80"/>
    </row>
    <row r="17" spans="1:14" ht="31.5">
      <c r="A17" s="108" t="s">
        <v>134</v>
      </c>
      <c r="B17" s="109"/>
      <c r="C17" s="129" t="s">
        <v>129</v>
      </c>
      <c r="D17" s="130">
        <v>0</v>
      </c>
      <c r="E17" s="125">
        <f t="shared" si="0"/>
        <v>0</v>
      </c>
      <c r="F17" s="126">
        <f t="shared" si="1"/>
        <v>0</v>
      </c>
      <c r="G17" s="113"/>
      <c r="H17" s="80"/>
      <c r="I17" s="82"/>
      <c r="J17" s="82"/>
      <c r="K17" s="80"/>
      <c r="L17" s="80"/>
      <c r="M17" s="80"/>
      <c r="N17" s="80"/>
    </row>
    <row r="18" spans="1:14" ht="31.5">
      <c r="A18" s="108" t="s">
        <v>135</v>
      </c>
      <c r="B18" s="109">
        <v>2</v>
      </c>
      <c r="C18" s="129" t="s">
        <v>129</v>
      </c>
      <c r="D18" s="130">
        <v>0</v>
      </c>
      <c r="E18" s="125">
        <f t="shared" si="0"/>
        <v>0</v>
      </c>
      <c r="F18" s="126">
        <f t="shared" si="1"/>
        <v>0</v>
      </c>
      <c r="G18" s="80"/>
      <c r="H18" s="80"/>
      <c r="I18" s="82"/>
      <c r="J18" s="82"/>
      <c r="K18" s="80"/>
      <c r="L18" s="80"/>
      <c r="M18" s="80"/>
      <c r="N18" s="80"/>
    </row>
    <row r="19" spans="1:14" ht="60">
      <c r="A19" s="108" t="s">
        <v>136</v>
      </c>
      <c r="B19" s="131">
        <v>1</v>
      </c>
      <c r="C19" s="132" t="s">
        <v>137</v>
      </c>
      <c r="D19" s="130">
        <v>0</v>
      </c>
      <c r="E19" s="125">
        <f t="shared" si="0"/>
        <v>0</v>
      </c>
      <c r="F19" s="126">
        <f t="shared" si="1"/>
        <v>0</v>
      </c>
      <c r="G19" s="113"/>
      <c r="H19" s="80"/>
      <c r="I19" s="82"/>
      <c r="J19" s="82"/>
      <c r="K19" s="80"/>
      <c r="L19" s="80"/>
      <c r="M19" s="80"/>
      <c r="N19" s="80"/>
    </row>
    <row r="20" spans="1:14" ht="31.5">
      <c r="A20" s="108" t="s">
        <v>138</v>
      </c>
      <c r="B20" s="133">
        <v>10.916666666666666</v>
      </c>
      <c r="C20" s="110" t="s">
        <v>139</v>
      </c>
      <c r="D20" s="130">
        <v>0</v>
      </c>
      <c r="E20" s="125">
        <f t="shared" si="0"/>
        <v>0</v>
      </c>
      <c r="F20" s="126">
        <f t="shared" si="1"/>
        <v>0</v>
      </c>
      <c r="G20" s="113"/>
      <c r="H20" s="80"/>
      <c r="I20" s="82"/>
      <c r="J20" s="82"/>
      <c r="K20" s="80"/>
      <c r="L20" s="80"/>
      <c r="M20" s="80"/>
      <c r="N20" s="80"/>
    </row>
    <row r="21" spans="1:14" ht="31.5">
      <c r="A21" s="134" t="s">
        <v>140</v>
      </c>
      <c r="B21" s="135">
        <v>6</v>
      </c>
      <c r="C21" s="136" t="s">
        <v>129</v>
      </c>
      <c r="D21" s="137">
        <v>3562.6769999999997</v>
      </c>
      <c r="E21" s="138">
        <f t="shared" si="0"/>
        <v>1.2039324817518249</v>
      </c>
      <c r="F21" s="126">
        <f t="shared" si="1"/>
        <v>2.2491647727272723</v>
      </c>
      <c r="G21" s="113"/>
      <c r="H21" s="80"/>
      <c r="I21" s="82"/>
      <c r="J21" s="82"/>
      <c r="K21" s="80"/>
      <c r="L21" s="80"/>
      <c r="M21" s="80"/>
      <c r="N21" s="80"/>
    </row>
    <row r="22" spans="1:14" ht="15">
      <c r="A22" s="139" t="s">
        <v>141</v>
      </c>
      <c r="B22" s="140"/>
      <c r="C22" s="140"/>
      <c r="D22" s="141"/>
      <c r="E22" s="142"/>
      <c r="F22" s="143"/>
      <c r="G22" s="144">
        <f>SUM(D23:D27)</f>
        <v>21300.159868745854</v>
      </c>
      <c r="H22" s="145">
        <f>SUM(F23:F27)</f>
        <v>13.447070624208243</v>
      </c>
      <c r="I22" s="82"/>
      <c r="J22" s="82"/>
      <c r="K22" s="80"/>
      <c r="L22" s="80"/>
      <c r="M22" s="80"/>
      <c r="N22" s="80"/>
    </row>
    <row r="23" spans="1:14" ht="31.5">
      <c r="A23" s="121" t="s">
        <v>142</v>
      </c>
      <c r="B23" s="122">
        <v>1</v>
      </c>
      <c r="C23" s="123" t="s">
        <v>143</v>
      </c>
      <c r="D23" s="146">
        <v>0</v>
      </c>
      <c r="E23" s="125">
        <f>D23/$G$10/12</f>
        <v>0</v>
      </c>
      <c r="F23" s="126">
        <f>D23/$H$10/12</f>
        <v>0</v>
      </c>
      <c r="G23" s="113"/>
      <c r="H23" s="80"/>
      <c r="I23" s="82"/>
      <c r="J23" s="82"/>
      <c r="K23" s="80"/>
      <c r="L23" s="80"/>
      <c r="M23" s="80"/>
      <c r="N23" s="80"/>
    </row>
    <row r="24" spans="1:14" ht="78.75">
      <c r="A24" s="147" t="s">
        <v>144</v>
      </c>
      <c r="B24" s="109">
        <v>2</v>
      </c>
      <c r="C24" s="129" t="s">
        <v>143</v>
      </c>
      <c r="D24" s="146">
        <v>21300.159868745854</v>
      </c>
      <c r="E24" s="125">
        <f>D24/$G$10/12</f>
        <v>7.197945346291516</v>
      </c>
      <c r="F24" s="126">
        <f>D24/$H$10/12</f>
        <v>13.447070624208243</v>
      </c>
      <c r="G24" s="113"/>
      <c r="H24" s="80"/>
      <c r="I24" s="148" t="s">
        <v>145</v>
      </c>
      <c r="J24" s="149" t="s">
        <v>146</v>
      </c>
      <c r="K24" s="80"/>
      <c r="L24" s="80"/>
      <c r="M24" s="80"/>
      <c r="N24" s="80"/>
    </row>
    <row r="25" spans="1:14" ht="47.25">
      <c r="A25" s="108" t="s">
        <v>147</v>
      </c>
      <c r="B25" s="131">
        <v>1</v>
      </c>
      <c r="C25" s="150" t="s">
        <v>148</v>
      </c>
      <c r="D25" s="146">
        <v>0</v>
      </c>
      <c r="E25" s="125">
        <f>D25/$G$10/12</f>
        <v>0</v>
      </c>
      <c r="F25" s="126">
        <f>D25/$H$10/12</f>
        <v>0</v>
      </c>
      <c r="G25" s="80"/>
      <c r="H25" s="80"/>
      <c r="I25" s="82">
        <v>0.38</v>
      </c>
      <c r="J25" s="82" t="s">
        <v>130</v>
      </c>
      <c r="K25" s="80"/>
      <c r="L25" s="80"/>
      <c r="M25" s="80"/>
      <c r="N25" s="80"/>
    </row>
    <row r="26" spans="1:14" ht="63">
      <c r="A26" s="108" t="s">
        <v>149</v>
      </c>
      <c r="B26" s="109">
        <v>2</v>
      </c>
      <c r="C26" s="129" t="s">
        <v>143</v>
      </c>
      <c r="D26" s="146">
        <v>0</v>
      </c>
      <c r="E26" s="125">
        <f>D26/$G$10/12</f>
        <v>0</v>
      </c>
      <c r="F26" s="126">
        <f>D26/$H$10/12</f>
        <v>0</v>
      </c>
      <c r="G26" s="113"/>
      <c r="H26" s="80"/>
      <c r="I26" s="148" t="s">
        <v>150</v>
      </c>
      <c r="J26" s="149" t="s">
        <v>151</v>
      </c>
      <c r="K26" s="80"/>
      <c r="L26" s="80"/>
      <c r="M26" s="80"/>
      <c r="N26" s="80"/>
    </row>
    <row r="27" spans="1:14" ht="31.5">
      <c r="A27" s="134" t="s">
        <v>152</v>
      </c>
      <c r="B27" s="135">
        <v>1</v>
      </c>
      <c r="C27" s="136" t="s">
        <v>153</v>
      </c>
      <c r="D27" s="146">
        <v>0</v>
      </c>
      <c r="E27" s="125">
        <f>D27/$G$10/12</f>
        <v>0</v>
      </c>
      <c r="F27" s="126">
        <f>D27/$H$10/12</f>
        <v>0</v>
      </c>
      <c r="G27" s="113"/>
      <c r="H27" s="80"/>
      <c r="I27" s="82">
        <v>1.82</v>
      </c>
      <c r="J27" s="82" t="s">
        <v>154</v>
      </c>
      <c r="K27" s="80"/>
      <c r="L27" s="80"/>
      <c r="M27" s="80"/>
      <c r="N27" s="80"/>
    </row>
    <row r="28" spans="1:14" ht="15">
      <c r="A28" s="151" t="s">
        <v>155</v>
      </c>
      <c r="B28" s="152"/>
      <c r="C28" s="152"/>
      <c r="D28" s="153"/>
      <c r="E28" s="152"/>
      <c r="F28" s="154"/>
      <c r="G28" s="155">
        <f>SUM(D29:D39)</f>
        <v>3303.230257318027</v>
      </c>
      <c r="H28" s="156">
        <f>SUM(F29:F39)</f>
        <v>2.085372637195724</v>
      </c>
      <c r="I28" s="82"/>
      <c r="J28" s="82"/>
      <c r="K28" s="80"/>
      <c r="L28" s="80"/>
      <c r="M28" s="80"/>
      <c r="N28" s="80"/>
    </row>
    <row r="29" spans="1:14" ht="30">
      <c r="A29" s="252" t="s">
        <v>156</v>
      </c>
      <c r="B29" s="254" t="s">
        <v>157</v>
      </c>
      <c r="C29" s="255"/>
      <c r="D29" s="146"/>
      <c r="E29" s="125"/>
      <c r="F29" s="126">
        <f aca="true" t="shared" si="2" ref="F29:F39">D29/$H$10/12</f>
        <v>0</v>
      </c>
      <c r="G29" s="157"/>
      <c r="H29" s="128"/>
      <c r="I29" s="148">
        <v>72.08</v>
      </c>
      <c r="J29" s="149" t="s">
        <v>158</v>
      </c>
      <c r="K29" s="128"/>
      <c r="L29" s="128"/>
      <c r="M29" s="128"/>
      <c r="N29" s="128"/>
    </row>
    <row r="30" spans="1:14" ht="15.75">
      <c r="A30" s="253"/>
      <c r="B30" s="109">
        <v>2</v>
      </c>
      <c r="C30" s="158" t="s">
        <v>159</v>
      </c>
      <c r="D30" s="146">
        <v>0</v>
      </c>
      <c r="E30" s="125">
        <f>D30/$G$10/12</f>
        <v>0</v>
      </c>
      <c r="F30" s="126">
        <f t="shared" si="2"/>
        <v>0</v>
      </c>
      <c r="G30" s="157"/>
      <c r="H30" s="128"/>
      <c r="I30" s="159"/>
      <c r="J30" s="82"/>
      <c r="K30" s="128"/>
      <c r="L30" s="128"/>
      <c r="M30" s="128"/>
      <c r="N30" s="128"/>
    </row>
    <row r="31" spans="1:14" ht="15.75">
      <c r="A31" s="253"/>
      <c r="B31" s="256" t="s">
        <v>160</v>
      </c>
      <c r="C31" s="237"/>
      <c r="D31" s="146"/>
      <c r="E31" s="125"/>
      <c r="F31" s="126">
        <f t="shared" si="2"/>
        <v>0</v>
      </c>
      <c r="G31" s="157"/>
      <c r="H31" s="128"/>
      <c r="I31" s="159">
        <v>0.16</v>
      </c>
      <c r="J31" s="82" t="s">
        <v>154</v>
      </c>
      <c r="K31" s="128"/>
      <c r="L31" s="128"/>
      <c r="M31" s="128"/>
      <c r="N31" s="128"/>
    </row>
    <row r="32" spans="1:14" ht="15.75">
      <c r="A32" s="253"/>
      <c r="B32" s="109">
        <v>2</v>
      </c>
      <c r="C32" s="158" t="s">
        <v>159</v>
      </c>
      <c r="D32" s="146">
        <v>0</v>
      </c>
      <c r="E32" s="125">
        <f>D32/$G$10/12</f>
        <v>0</v>
      </c>
      <c r="F32" s="126">
        <f t="shared" si="2"/>
        <v>0</v>
      </c>
      <c r="G32" s="157"/>
      <c r="H32" s="128"/>
      <c r="I32" s="159"/>
      <c r="J32" s="82"/>
      <c r="K32" s="128"/>
      <c r="L32" s="128"/>
      <c r="M32" s="128"/>
      <c r="N32" s="128"/>
    </row>
    <row r="33" spans="1:14" ht="15.75">
      <c r="A33" s="253"/>
      <c r="B33" s="256" t="s">
        <v>161</v>
      </c>
      <c r="C33" s="237"/>
      <c r="D33" s="146"/>
      <c r="E33" s="125"/>
      <c r="F33" s="126">
        <f t="shared" si="2"/>
        <v>0</v>
      </c>
      <c r="G33" s="157"/>
      <c r="H33" s="128"/>
      <c r="I33" s="159"/>
      <c r="J33" s="82"/>
      <c r="K33" s="128"/>
      <c r="L33" s="128"/>
      <c r="M33" s="128"/>
      <c r="N33" s="128"/>
    </row>
    <row r="34" spans="1:14" ht="15.75">
      <c r="A34" s="253"/>
      <c r="B34" s="109">
        <v>12</v>
      </c>
      <c r="C34" s="158" t="s">
        <v>159</v>
      </c>
      <c r="D34" s="146">
        <v>192.10007351943605</v>
      </c>
      <c r="E34" s="125">
        <f>D34/$G$10/12</f>
        <v>0.06491621841019062</v>
      </c>
      <c r="F34" s="126">
        <f t="shared" si="2"/>
        <v>0.12127529893903792</v>
      </c>
      <c r="G34" s="157"/>
      <c r="H34" s="128"/>
      <c r="I34" s="159"/>
      <c r="J34" s="82"/>
      <c r="K34" s="128"/>
      <c r="L34" s="128"/>
      <c r="M34" s="128"/>
      <c r="N34" s="128"/>
    </row>
    <row r="35" spans="1:14" ht="30">
      <c r="A35" s="253"/>
      <c r="B35" s="256" t="s">
        <v>162</v>
      </c>
      <c r="C35" s="237"/>
      <c r="D35" s="146"/>
      <c r="E35" s="125"/>
      <c r="F35" s="126">
        <f t="shared" si="2"/>
        <v>0</v>
      </c>
      <c r="G35" s="157"/>
      <c r="H35" s="128"/>
      <c r="I35" s="148" t="s">
        <v>163</v>
      </c>
      <c r="J35" s="149" t="s">
        <v>164</v>
      </c>
      <c r="K35" s="128"/>
      <c r="L35" s="128"/>
      <c r="M35" s="128"/>
      <c r="N35" s="128"/>
    </row>
    <row r="36" spans="1:14" ht="15.75">
      <c r="A36" s="253"/>
      <c r="B36" s="109">
        <v>12</v>
      </c>
      <c r="C36" s="158" t="s">
        <v>143</v>
      </c>
      <c r="D36" s="146">
        <v>447.8501837985903</v>
      </c>
      <c r="E36" s="125">
        <f>D36/$G$10/12</f>
        <v>0.15134164091598754</v>
      </c>
      <c r="F36" s="126">
        <f t="shared" si="2"/>
        <v>0.2827337018930494</v>
      </c>
      <c r="G36" s="157"/>
      <c r="H36" s="128"/>
      <c r="I36" s="159"/>
      <c r="J36" s="82"/>
      <c r="K36" s="128"/>
      <c r="L36" s="128"/>
      <c r="M36" s="128"/>
      <c r="N36" s="128"/>
    </row>
    <row r="37" spans="1:14" ht="15.75">
      <c r="A37" s="160" t="s">
        <v>165</v>
      </c>
      <c r="B37" s="246" t="s">
        <v>166</v>
      </c>
      <c r="C37" s="247"/>
      <c r="D37" s="146">
        <v>2663.28</v>
      </c>
      <c r="E37" s="125">
        <f>D37/$G$10/12</f>
        <v>0.9</v>
      </c>
      <c r="F37" s="126">
        <f t="shared" si="2"/>
        <v>1.6813636363636366</v>
      </c>
      <c r="G37" s="157"/>
      <c r="H37" s="128"/>
      <c r="I37" s="159">
        <v>0.97</v>
      </c>
      <c r="J37" s="82" t="s">
        <v>130</v>
      </c>
      <c r="K37" s="128"/>
      <c r="L37" s="128"/>
      <c r="M37" s="128"/>
      <c r="N37" s="128"/>
    </row>
    <row r="38" spans="1:14" ht="15.75">
      <c r="A38" s="161" t="s">
        <v>167</v>
      </c>
      <c r="B38" s="162">
        <v>1</v>
      </c>
      <c r="C38" s="30" t="s">
        <v>143</v>
      </c>
      <c r="D38" s="146">
        <v>0</v>
      </c>
      <c r="E38" s="125">
        <f>D38/$G$10/12</f>
        <v>0</v>
      </c>
      <c r="F38" s="126">
        <f t="shared" si="2"/>
        <v>0</v>
      </c>
      <c r="G38" s="157"/>
      <c r="H38" s="128"/>
      <c r="I38" s="248">
        <v>1.46</v>
      </c>
      <c r="J38" s="248" t="s">
        <v>130</v>
      </c>
      <c r="K38" s="128"/>
      <c r="L38" s="128"/>
      <c r="M38" s="128"/>
      <c r="N38" s="128"/>
    </row>
    <row r="39" spans="1:14" ht="15.75">
      <c r="A39" s="161" t="s">
        <v>168</v>
      </c>
      <c r="B39" s="163">
        <v>1</v>
      </c>
      <c r="C39" s="32" t="s">
        <v>143</v>
      </c>
      <c r="D39" s="146">
        <v>0</v>
      </c>
      <c r="E39" s="125">
        <f>D39/$G$10/12</f>
        <v>0</v>
      </c>
      <c r="F39" s="126">
        <f t="shared" si="2"/>
        <v>0</v>
      </c>
      <c r="G39" s="157"/>
      <c r="H39" s="128"/>
      <c r="I39" s="248"/>
      <c r="J39" s="248"/>
      <c r="K39" s="128"/>
      <c r="L39" s="128"/>
      <c r="M39" s="128"/>
      <c r="N39" s="128"/>
    </row>
    <row r="40" spans="1:14" ht="15">
      <c r="A40" s="164" t="s">
        <v>169</v>
      </c>
      <c r="B40" s="165"/>
      <c r="C40" s="165"/>
      <c r="D40" s="166">
        <f>SUM(D13:D39)</f>
        <v>31858.86412208478</v>
      </c>
      <c r="E40" s="166">
        <f>SUM(E13:E39)</f>
        <v>10.766039511383072</v>
      </c>
      <c r="F40" s="167"/>
      <c r="G40" s="168"/>
      <c r="H40" s="169"/>
      <c r="I40" s="82"/>
      <c r="J40" s="82"/>
      <c r="K40" s="80"/>
      <c r="L40" s="80"/>
      <c r="M40" s="80"/>
      <c r="N40" s="80"/>
    </row>
    <row r="41" spans="1:14" ht="15.75">
      <c r="A41" s="170" t="s">
        <v>170</v>
      </c>
      <c r="B41" s="171"/>
      <c r="C41" s="171"/>
      <c r="D41" s="172">
        <f>D40*0.1</f>
        <v>3185.886412208478</v>
      </c>
      <c r="E41" s="171"/>
      <c r="F41" s="173"/>
      <c r="G41" s="174"/>
      <c r="H41" s="175"/>
      <c r="I41" s="82"/>
      <c r="J41" s="82"/>
      <c r="K41" s="80"/>
      <c r="L41" s="80"/>
      <c r="M41" s="80"/>
      <c r="N41" s="80"/>
    </row>
    <row r="42" spans="1:14" ht="15.75">
      <c r="A42" s="164" t="s">
        <v>171</v>
      </c>
      <c r="B42" s="165"/>
      <c r="C42" s="165"/>
      <c r="D42" s="176">
        <f>D40+D41</f>
        <v>35044.750534293256</v>
      </c>
      <c r="E42" s="177">
        <f>D42/$G$10/12</f>
        <v>11.842643462521375</v>
      </c>
      <c r="F42" s="167"/>
      <c r="G42" s="178">
        <f>G12+G14+G22+G28+G40+D41</f>
        <v>35044.750534293256</v>
      </c>
      <c r="H42" s="169"/>
      <c r="I42" s="82"/>
      <c r="J42" s="82"/>
      <c r="K42" s="80"/>
      <c r="L42" s="80"/>
      <c r="M42" s="80"/>
      <c r="N42" s="80"/>
    </row>
    <row r="43" spans="1:14" ht="15.75">
      <c r="A43" s="179"/>
      <c r="B43" s="180"/>
      <c r="C43" s="180"/>
      <c r="D43" s="181"/>
      <c r="E43" s="182"/>
      <c r="F43" s="183"/>
      <c r="G43" s="184"/>
      <c r="H43" s="184"/>
      <c r="I43" s="93"/>
      <c r="J43" s="82"/>
      <c r="K43" s="185"/>
      <c r="L43" s="185"/>
      <c r="M43" s="185"/>
      <c r="N43" s="185"/>
    </row>
    <row r="44" spans="1:14" ht="15.75" hidden="1">
      <c r="A44" s="186" t="s">
        <v>172</v>
      </c>
      <c r="B44" s="187">
        <f>G10-C44</f>
        <v>0</v>
      </c>
      <c r="C44" s="186">
        <v>246.6</v>
      </c>
      <c r="D44" s="178">
        <v>39502.62051990365</v>
      </c>
      <c r="E44" s="188">
        <f>D44/C44/12</f>
        <v>13.349087766931484</v>
      </c>
      <c r="F44" s="189"/>
      <c r="G44" s="190" t="s">
        <v>173</v>
      </c>
      <c r="H44" s="191">
        <f>E42/E44</f>
        <v>0.8871500187344717</v>
      </c>
      <c r="I44" s="82"/>
      <c r="J44" s="82"/>
      <c r="K44" s="80" t="s">
        <v>173</v>
      </c>
      <c r="L44" s="80"/>
      <c r="M44" s="80"/>
      <c r="N44" s="80"/>
    </row>
    <row r="45" spans="1:14" ht="15.75" hidden="1">
      <c r="A45" s="80"/>
      <c r="B45" s="80"/>
      <c r="C45" s="80"/>
      <c r="D45" s="192">
        <f>D44/1.18</f>
        <v>33476.7970507658</v>
      </c>
      <c r="E45" s="193">
        <f>E44/1.18</f>
        <v>11.312786243162275</v>
      </c>
      <c r="F45" s="194"/>
      <c r="G45" s="195" t="s">
        <v>174</v>
      </c>
      <c r="H45" s="196">
        <f>E42/E45</f>
        <v>1.0468370221066767</v>
      </c>
      <c r="I45" s="82"/>
      <c r="J45" s="82"/>
      <c r="K45" s="80"/>
      <c r="L45" s="80"/>
      <c r="M45" s="80"/>
      <c r="N45" s="80"/>
    </row>
    <row r="46" spans="1:14" ht="15.75" hidden="1">
      <c r="A46" s="80"/>
      <c r="B46" s="80"/>
      <c r="C46" s="80"/>
      <c r="D46" s="182"/>
      <c r="E46" s="182"/>
      <c r="F46" s="197"/>
      <c r="G46" s="110"/>
      <c r="H46" s="198"/>
      <c r="I46" s="82"/>
      <c r="J46" s="82"/>
      <c r="K46" s="80" t="s">
        <v>175</v>
      </c>
      <c r="L46" s="80"/>
      <c r="M46" s="80"/>
      <c r="N46" s="80"/>
    </row>
    <row r="47" spans="1:14" ht="15" hidden="1">
      <c r="A47" s="80"/>
      <c r="B47" s="80"/>
      <c r="C47" s="80"/>
      <c r="D47" s="199">
        <f>E47*G10*12</f>
        <v>31545.072</v>
      </c>
      <c r="E47" s="199">
        <v>10.66</v>
      </c>
      <c r="F47" s="199"/>
      <c r="G47" s="199" t="s">
        <v>175</v>
      </c>
      <c r="H47" s="200">
        <f>E42/E47</f>
        <v>1.1109421634635437</v>
      </c>
      <c r="I47" s="82"/>
      <c r="J47" s="82"/>
      <c r="K47" s="80" t="s">
        <v>176</v>
      </c>
      <c r="L47" s="80"/>
      <c r="M47" s="80"/>
      <c r="N47" s="80"/>
    </row>
    <row r="48" spans="1:14" ht="15" hidden="1">
      <c r="A48" s="80"/>
      <c r="B48" s="80"/>
      <c r="C48" s="80"/>
      <c r="D48" s="201">
        <f>D42-D47</f>
        <v>3499.6785342932562</v>
      </c>
      <c r="E48" s="201">
        <f>E42-E47</f>
        <v>1.1826434625213746</v>
      </c>
      <c r="F48" s="202"/>
      <c r="G48" s="202" t="s">
        <v>177</v>
      </c>
      <c r="H48" s="80"/>
      <c r="I48" s="82"/>
      <c r="J48" s="82"/>
      <c r="K48" s="80"/>
      <c r="L48" s="80"/>
      <c r="M48" s="80"/>
      <c r="N48" s="80"/>
    </row>
    <row r="49" spans="1:14" ht="15" hidden="1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</row>
    <row r="50" spans="1:14" ht="15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</row>
    <row r="51" spans="1:14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</row>
    <row r="52" spans="1:14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</row>
    <row r="53" spans="1:14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</row>
    <row r="54" spans="1:14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</row>
  </sheetData>
  <mergeCells count="14"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22">
      <selection activeCell="A42" sqref="A42:A4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03"/>
      <c r="B1" s="203"/>
      <c r="C1" s="80"/>
      <c r="D1" s="239" t="s">
        <v>178</v>
      </c>
      <c r="E1" s="239"/>
    </row>
    <row r="2" spans="1:5" ht="15.75">
      <c r="A2" s="203"/>
      <c r="B2" s="203"/>
      <c r="C2" s="244" t="s">
        <v>1</v>
      </c>
      <c r="D2" s="244"/>
      <c r="E2" s="204"/>
    </row>
    <row r="3" spans="1:5" ht="15.75">
      <c r="A3" s="203"/>
      <c r="B3" s="203"/>
      <c r="C3" s="245" t="s">
        <v>2</v>
      </c>
      <c r="D3" s="245"/>
      <c r="E3" s="245"/>
    </row>
    <row r="4" spans="1:5" ht="15.75">
      <c r="A4" s="203"/>
      <c r="B4" s="203"/>
      <c r="C4" s="83"/>
      <c r="D4" s="84" t="s">
        <v>3</v>
      </c>
      <c r="E4" s="203"/>
    </row>
    <row r="5" spans="1:5" ht="15.75">
      <c r="A5" s="203"/>
      <c r="B5" s="203"/>
      <c r="C5" s="86" t="s">
        <v>119</v>
      </c>
      <c r="D5" s="84"/>
      <c r="E5" s="203"/>
    </row>
    <row r="6" spans="1:5" ht="12.75">
      <c r="A6" s="203"/>
      <c r="B6" s="203"/>
      <c r="C6" s="5" t="s">
        <v>4</v>
      </c>
      <c r="D6" s="88"/>
      <c r="E6" s="203"/>
    </row>
    <row r="7" spans="1:5" ht="12.75">
      <c r="A7" s="203"/>
      <c r="B7" s="203"/>
      <c r="C7" s="6" t="s">
        <v>5</v>
      </c>
      <c r="D7" s="90"/>
      <c r="E7" s="203"/>
    </row>
    <row r="8" spans="1:5" ht="16.5">
      <c r="A8" s="238" t="s">
        <v>120</v>
      </c>
      <c r="B8" s="238"/>
      <c r="C8" s="238"/>
      <c r="D8" s="238"/>
      <c r="E8" s="238"/>
    </row>
    <row r="9" spans="1:8" ht="16.5">
      <c r="A9" s="257" t="s">
        <v>179</v>
      </c>
      <c r="B9" s="257"/>
      <c r="C9" s="257"/>
      <c r="D9" s="257"/>
      <c r="E9" s="257"/>
      <c r="G9" s="95">
        <v>132</v>
      </c>
      <c r="H9" s="96">
        <v>246.6</v>
      </c>
    </row>
    <row r="10" spans="1:5" ht="16.5">
      <c r="A10" s="205"/>
      <c r="B10" s="205"/>
      <c r="C10" s="205" t="s">
        <v>10</v>
      </c>
      <c r="D10" s="205"/>
      <c r="E10" s="205"/>
    </row>
    <row r="11" spans="1:5" ht="94.5">
      <c r="A11" s="206"/>
      <c r="B11" s="250" t="s">
        <v>122</v>
      </c>
      <c r="C11" s="251"/>
      <c r="D11" s="207" t="s">
        <v>180</v>
      </c>
      <c r="E11" s="207" t="s">
        <v>181</v>
      </c>
    </row>
    <row r="12" spans="1:5" ht="15.75">
      <c r="A12" s="258" t="s">
        <v>182</v>
      </c>
      <c r="B12" s="259"/>
      <c r="C12" s="259"/>
      <c r="D12" s="259"/>
      <c r="E12" s="260"/>
    </row>
    <row r="13" spans="1:5" ht="47.25">
      <c r="A13" s="121" t="s">
        <v>183</v>
      </c>
      <c r="B13" s="208">
        <v>3</v>
      </c>
      <c r="C13" s="209" t="s">
        <v>129</v>
      </c>
      <c r="D13" s="210">
        <v>0</v>
      </c>
      <c r="E13" s="211">
        <f>D13/12/$H$9</f>
        <v>0</v>
      </c>
    </row>
    <row r="14" spans="1:5" ht="47.25">
      <c r="A14" s="108" t="s">
        <v>184</v>
      </c>
      <c r="B14" s="212">
        <v>12</v>
      </c>
      <c r="C14" s="213" t="s">
        <v>143</v>
      </c>
      <c r="D14" s="214">
        <v>0</v>
      </c>
      <c r="E14" s="215">
        <f>D14/12/$H$9</f>
        <v>0</v>
      </c>
    </row>
    <row r="15" spans="1:5" ht="31.5">
      <c r="A15" s="108" t="s">
        <v>185</v>
      </c>
      <c r="B15" s="212">
        <v>2</v>
      </c>
      <c r="C15" s="213" t="s">
        <v>143</v>
      </c>
      <c r="D15" s="214">
        <v>0</v>
      </c>
      <c r="E15" s="215">
        <f>D15/12/$H$9</f>
        <v>0</v>
      </c>
    </row>
    <row r="16" spans="1:5" ht="31.5">
      <c r="A16" s="108" t="s">
        <v>186</v>
      </c>
      <c r="B16" s="212">
        <v>1</v>
      </c>
      <c r="C16" s="213" t="s">
        <v>143</v>
      </c>
      <c r="D16" s="216">
        <v>0</v>
      </c>
      <c r="E16" s="217">
        <f>D16/12/$H$9</f>
        <v>0</v>
      </c>
    </row>
    <row r="17" spans="1:5" ht="15.75">
      <c r="A17" s="261" t="s">
        <v>131</v>
      </c>
      <c r="B17" s="262"/>
      <c r="C17" s="262"/>
      <c r="D17" s="262"/>
      <c r="E17" s="263"/>
    </row>
    <row r="18" spans="1:5" ht="15.75">
      <c r="A18" s="121" t="s">
        <v>187</v>
      </c>
      <c r="B18" s="208">
        <v>4</v>
      </c>
      <c r="C18" s="209" t="s">
        <v>143</v>
      </c>
      <c r="D18" s="218">
        <v>0</v>
      </c>
      <c r="E18" s="215">
        <f>D18/12/$H$9</f>
        <v>0</v>
      </c>
    </row>
    <row r="19" spans="1:5" ht="15.75">
      <c r="A19" s="108" t="s">
        <v>188</v>
      </c>
      <c r="B19" s="219"/>
      <c r="C19" s="213" t="s">
        <v>129</v>
      </c>
      <c r="D19" s="214">
        <v>0</v>
      </c>
      <c r="E19" s="215">
        <f>D19/12/$H$9</f>
        <v>0</v>
      </c>
    </row>
    <row r="20" spans="1:5" ht="31.5">
      <c r="A20" s="134" t="s">
        <v>189</v>
      </c>
      <c r="B20" s="220">
        <v>1</v>
      </c>
      <c r="C20" s="221" t="s">
        <v>190</v>
      </c>
      <c r="D20" s="222">
        <v>1727.5436600613898</v>
      </c>
      <c r="E20" s="215">
        <f>D20/12/$H$9</f>
        <v>0.5837873952627027</v>
      </c>
    </row>
    <row r="21" spans="1:5" ht="15.75">
      <c r="A21" s="271" t="s">
        <v>191</v>
      </c>
      <c r="B21" s="272"/>
      <c r="C21" s="272"/>
      <c r="D21" s="273"/>
      <c r="E21" s="274"/>
    </row>
    <row r="22" spans="1:5" ht="94.5">
      <c r="A22" s="223" t="s">
        <v>192</v>
      </c>
      <c r="B22" s="275" t="s">
        <v>193</v>
      </c>
      <c r="C22" s="276"/>
      <c r="D22" s="224">
        <v>0</v>
      </c>
      <c r="E22" s="215">
        <f>D22/12/$H$9</f>
        <v>0</v>
      </c>
    </row>
    <row r="23" spans="1:10" ht="15.75">
      <c r="A23" s="225" t="s">
        <v>194</v>
      </c>
      <c r="B23" s="277" t="s">
        <v>190</v>
      </c>
      <c r="C23" s="278"/>
      <c r="D23" s="226">
        <v>2624.7132434670107</v>
      </c>
      <c r="E23" s="227">
        <f>D23/12/$H$9</f>
        <v>0.8869671679734424</v>
      </c>
      <c r="F23" s="228"/>
      <c r="G23" s="228"/>
      <c r="H23" s="228"/>
      <c r="I23" s="228"/>
      <c r="J23" s="228"/>
    </row>
    <row r="24" spans="1:5" ht="15.75">
      <c r="A24" s="279" t="s">
        <v>195</v>
      </c>
      <c r="B24" s="280"/>
      <c r="C24" s="280"/>
      <c r="D24" s="281"/>
      <c r="E24" s="282"/>
    </row>
    <row r="25" spans="1:5" ht="15.75">
      <c r="A25" s="229" t="s">
        <v>196</v>
      </c>
      <c r="B25" s="264"/>
      <c r="C25" s="265"/>
      <c r="D25" s="214"/>
      <c r="E25" s="230">
        <f>D25/12/$H$9</f>
        <v>0</v>
      </c>
    </row>
    <row r="26" spans="1:5" ht="31.5">
      <c r="A26" s="231" t="s">
        <v>197</v>
      </c>
      <c r="B26" s="266"/>
      <c r="C26" s="267"/>
      <c r="D26" s="214"/>
      <c r="E26" s="230">
        <f>D26/12/$H$9</f>
        <v>0</v>
      </c>
    </row>
    <row r="27" spans="1:5" ht="14.25">
      <c r="A27" s="268" t="s">
        <v>198</v>
      </c>
      <c r="B27" s="269"/>
      <c r="C27" s="269"/>
      <c r="D27" s="269"/>
      <c r="E27" s="270"/>
    </row>
    <row r="28" spans="1:5" ht="15.75">
      <c r="A28" s="232" t="s">
        <v>199</v>
      </c>
      <c r="B28" s="233"/>
      <c r="C28" s="233"/>
      <c r="D28" s="234">
        <f>D13+D14+D15+D16+D18+D19+D20+D22+D23+D25+D26</f>
        <v>4352.2569035284005</v>
      </c>
      <c r="E28" s="235">
        <f>E13+E14+E15+E16+E18+E19+E20+E22+E23+E25+E26</f>
        <v>1.4707545632361452</v>
      </c>
    </row>
    <row r="30" ht="12.75">
      <c r="D30" s="236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2012-06-13T07:44:46Z</dcterms:modified>
  <cp:category/>
  <cp:version/>
  <cp:contentType/>
  <cp:contentStatus/>
</cp:coreProperties>
</file>